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400" windowHeight="5370"/>
  </bookViews>
  <sheets>
    <sheet name="县级资金下达表" sheetId="6" r:id="rId1"/>
    <sheet name="绩效表" sheetId="2" r:id="rId2"/>
    <sheet name="州级资金下达表" sheetId="1" r:id="rId3"/>
  </sheets>
  <calcPr calcId="144525"/>
</workbook>
</file>

<file path=xl/sharedStrings.xml><?xml version="1.0" encoding="utf-8"?>
<sst xmlns="http://schemas.openxmlformats.org/spreadsheetml/2006/main" count="226" uniqueCount="155">
  <si>
    <t>2023年城乡义务教育公用经费中央直达资金下达表</t>
  </si>
  <si>
    <r>
      <rPr>
        <sz val="10"/>
        <rFont val="宋体"/>
        <charset val="134"/>
      </rPr>
      <t>单位：元</t>
    </r>
    <r>
      <rPr>
        <sz val="10"/>
        <rFont val="仿宋_GB2312"/>
        <charset val="134"/>
      </rPr>
      <t>·</t>
    </r>
    <r>
      <rPr>
        <sz val="10"/>
        <rFont val="宋体"/>
        <charset val="134"/>
      </rPr>
      <t>人</t>
    </r>
  </si>
  <si>
    <t>序号</t>
  </si>
  <si>
    <t>预算单位</t>
  </si>
  <si>
    <t>小学教育</t>
  </si>
  <si>
    <t xml:space="preserve">初中教育 </t>
  </si>
  <si>
    <t xml:space="preserve"> 特殊教育</t>
  </si>
  <si>
    <t>本次下达中央资金</t>
  </si>
  <si>
    <t>政府经济分类科目</t>
  </si>
  <si>
    <t>部门经济分类科目</t>
  </si>
  <si>
    <t>在校生合计</t>
  </si>
  <si>
    <t>其中</t>
  </si>
  <si>
    <t xml:space="preserve"> 特殊教育学校在校生</t>
  </si>
  <si>
    <t>小学教育
小计</t>
  </si>
  <si>
    <t>其中：</t>
  </si>
  <si>
    <t>2050203 初中教育</t>
  </si>
  <si>
    <t>2050701 特殊学校教育</t>
  </si>
  <si>
    <t>合计</t>
  </si>
  <si>
    <t>50601 资本性支出(一）</t>
  </si>
  <si>
    <t>50502 商品和服务支出</t>
  </si>
  <si>
    <t>寄宿学生人数</t>
  </si>
  <si>
    <t xml:space="preserve">送教上门及随班就读人数 </t>
  </si>
  <si>
    <t>补足100人校点差额学生数</t>
  </si>
  <si>
    <t>2050202     小学教育</t>
  </si>
  <si>
    <t>100人以下校点2050202  小学教育</t>
  </si>
  <si>
    <t>大姚县第一中学</t>
  </si>
  <si>
    <t>大姚县第二中学</t>
  </si>
  <si>
    <t>大姚县实验中学</t>
  </si>
  <si>
    <t>大姚县金碧小学</t>
  </si>
  <si>
    <t>大姚县金龙明德小学</t>
  </si>
  <si>
    <t>大姚县民族中学</t>
  </si>
  <si>
    <t>金碧镇中心学校</t>
  </si>
  <si>
    <t>石羊镇中心学校</t>
  </si>
  <si>
    <t>六苴镇中心学校</t>
  </si>
  <si>
    <t>金碧镇七街中心学校</t>
  </si>
  <si>
    <t>金碧镇仓街中心学校</t>
  </si>
  <si>
    <t>龙街镇中心学校</t>
  </si>
  <si>
    <t>赵家店镇中心学校</t>
  </si>
  <si>
    <t>新街镇中心学校</t>
  </si>
  <si>
    <t>昙华乡中心学校</t>
  </si>
  <si>
    <t>桂花镇中心学校</t>
  </si>
  <si>
    <t>湾碧乡中心学校</t>
  </si>
  <si>
    <t>铁锁乡中心学校</t>
  </si>
  <si>
    <t>三台乡中心学校</t>
  </si>
  <si>
    <t>三岔河镇中心学校</t>
  </si>
  <si>
    <t>大姚县特殊教育学校</t>
  </si>
  <si>
    <t>备注：1、政府经济分类科目、部门经济分类科目由各学校根据单位需求做项目时填报；2、需政府采购资金要单独做项目；3、各学校做完项目后将资金使用明细报县教体局财管中心汇总。</t>
  </si>
  <si>
    <t>附件1</t>
  </si>
  <si>
    <r>
      <rPr>
        <sz val="24"/>
        <color rgb="FF000000"/>
        <rFont val="Times New Roman"/>
        <charset val="134"/>
      </rPr>
      <t>2023</t>
    </r>
    <r>
      <rPr>
        <sz val="24"/>
        <color rgb="FF000000"/>
        <rFont val="方正小标宋简体"/>
        <charset val="134"/>
      </rPr>
      <t>年城乡义务教育公用经费绩效目标分解表</t>
    </r>
  </si>
  <si>
    <t>编报部门（单位）：</t>
  </si>
  <si>
    <t>项目名称：</t>
  </si>
  <si>
    <t>2023年城乡义务教育公用经费中央直达资金(第一批）</t>
  </si>
  <si>
    <t>预算资金安排（万元）：</t>
  </si>
  <si>
    <t>项目年度目标</t>
  </si>
  <si>
    <t xml:space="preserve">    以2022/2023学年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100人以下农村小学校点按照100人补给公用经费；特殊教育按照6000元/生.年补助。确保我州所有城乡义务教育学校公用经费补助资金能够有效保障学校正常运转，不因资金短缺而影响学校正常的教育教学秩序，确保教师培训所需资金得到有效保障。</t>
  </si>
  <si>
    <t>年度目标任务</t>
  </si>
  <si>
    <t>本次下达  目标小计</t>
  </si>
  <si>
    <t>一级指标</t>
  </si>
  <si>
    <t>二级指标</t>
  </si>
  <si>
    <t>三级指标</t>
  </si>
  <si>
    <t>指标值</t>
  </si>
  <si>
    <t>产出指标</t>
  </si>
  <si>
    <t>质量指标</t>
  </si>
  <si>
    <t>补助范围占在校学生数比例</t>
  </si>
  <si>
    <t>教师培训费占学校年度公用经费的比例</t>
  </si>
  <si>
    <t>时效指标</t>
  </si>
  <si>
    <t>补助资金当年到位率</t>
  </si>
  <si>
    <t>成本指标</t>
  </si>
  <si>
    <t>小学公用经费人均补助标准</t>
  </si>
  <si>
    <t>650元/生.学年</t>
  </si>
  <si>
    <t>初中公用经费人均补助标准</t>
  </si>
  <si>
    <t>850元/生.学年</t>
  </si>
  <si>
    <t>寄宿生公用经费在基础标准上人均增加额度</t>
  </si>
  <si>
    <t>200元/生.学年</t>
  </si>
  <si>
    <t>特殊教育公用经费人均补助标准</t>
  </si>
  <si>
    <t>6000元/生.学年</t>
  </si>
  <si>
    <t>效益指标</t>
  </si>
  <si>
    <t>社会效益指标</t>
  </si>
  <si>
    <t>九年义务教育巩固率</t>
  </si>
  <si>
    <t>≧96%</t>
  </si>
  <si>
    <t>补助对象政策的知晓度</t>
  </si>
  <si>
    <t>可持续影响指标</t>
  </si>
  <si>
    <t>义务教育免费年限</t>
  </si>
  <si>
    <t>9年</t>
  </si>
  <si>
    <t>满意度指标</t>
  </si>
  <si>
    <t>服务对象满意度</t>
  </si>
  <si>
    <t>学生满意度</t>
  </si>
  <si>
    <t>≧95%</t>
  </si>
  <si>
    <t>家长满意度</t>
  </si>
  <si>
    <t>附件1：</t>
  </si>
  <si>
    <t xml:space="preserve">              楚雄州2023年城乡义务教育补助经费中央直达资金(第一批）和州级补助资金下达表                           楚雄州2023年城乡义务教育补助经费中央直达资金(第一批）和州级补助资金下达表</t>
  </si>
  <si>
    <t xml:space="preserve">                                                                    单位：万元</t>
  </si>
  <si>
    <t>单位：万元</t>
  </si>
  <si>
    <t>单位</t>
  </si>
  <si>
    <t>本次下达中央和州级资金</t>
  </si>
  <si>
    <t>公用经费中央资金</t>
  </si>
  <si>
    <t>义教生活补助</t>
  </si>
  <si>
    <t>营养改善计划</t>
  </si>
  <si>
    <t>特岗教师</t>
  </si>
  <si>
    <t>中央资金</t>
  </si>
  <si>
    <t>州级资金</t>
  </si>
  <si>
    <t>小计</t>
  </si>
  <si>
    <t>义务教育学校</t>
  </si>
  <si>
    <t>2050701    特殊学校教育</t>
  </si>
  <si>
    <t>100人以下校点       2050202     小学教育</t>
  </si>
  <si>
    <t>部门经济分类科目及金额</t>
  </si>
  <si>
    <t>2050202       小学教育</t>
  </si>
  <si>
    <t>2050203       初中教育</t>
  </si>
  <si>
    <t>政府经济          分类科目</t>
  </si>
  <si>
    <t>部门经济           分类科目</t>
  </si>
  <si>
    <t>2050202小学教育</t>
  </si>
  <si>
    <t>2050203初中教育</t>
  </si>
  <si>
    <t>政府经济         分类科目</t>
  </si>
  <si>
    <t>部门经济         分类科目</t>
  </si>
  <si>
    <t>政府经济       分类科目</t>
  </si>
  <si>
    <t>2050203      初中教育</t>
  </si>
  <si>
    <t>楚雄州合计</t>
  </si>
  <si>
    <t>州本级合计</t>
  </si>
  <si>
    <t>楚雄一中</t>
  </si>
  <si>
    <t>50502商品和服务支出</t>
  </si>
  <si>
    <t>30201办公费15万元；30205水费10万元；30206电费10万元；30209物业管理费10万元；30211差旅费5万元；30216培训费5万元；30231公务用车运行维护费2.62万元。</t>
  </si>
  <si>
    <t>50902助学金</t>
  </si>
  <si>
    <t>30308助学金</t>
  </si>
  <si>
    <t>楚雄师院附中</t>
  </si>
  <si>
    <t>50601资本性支出（一）</t>
  </si>
  <si>
    <t>31002办公设备购置11.86万元</t>
  </si>
  <si>
    <t>30201办公费8.33万元；30205水费9万元；30206电费9万元；30207邮电费10.4万元；30209物业管理费4万元；30211差旅费6万元；30216培训费6万元；30217公务接待费1.2万元；30231公务用车运行维护费2万元</t>
  </si>
  <si>
    <t>楚雄师院附小</t>
  </si>
  <si>
    <t>30201办公费8.90万元；30205水费1.2万元；30206电费3.20万元；30207邮电费1.89万元；30213维修费10.42万元；30209物业管理费1.2万元；30211差旅费1.20万元；30216培训费0.94万元；30217公务接待0.50万元；30226劳务费1.8万元；30227委托业务费5万元；30228工会经费18.36万元；30239其他交通费2万元。</t>
  </si>
  <si>
    <t>50601资本性支出(一）</t>
  </si>
  <si>
    <t>30902办公设备购置11.95万元。</t>
  </si>
  <si>
    <t>楚雄州特殊教育学校</t>
  </si>
  <si>
    <t>50501工资福利支出</t>
  </si>
  <si>
    <t>30112其他社会保障缴费11万元。</t>
  </si>
  <si>
    <t>30201办公费25万元（其中：政府采购列0.8万元用于购买办公复印纸），30205水费7万元，30206电费12万元，30207邮电费11万元，30209物业管理费34.85万元，30211差旅费5万元，30213维修维护费13.4万元，30216培训费5万元，30217公务接待费0.43万元，30227委托业务费0.35万元，30228工会经费19.7万元，30239其他交通费3.1万。</t>
  </si>
  <si>
    <t>31002办公设备购置7.32万元（其中：政府采购列5.32万元用于购买办公设备），31007信息网络及软件购置更新9.8万元。</t>
  </si>
  <si>
    <t>楚雄技师学院（体育中学）</t>
  </si>
  <si>
    <t>30218专用材料费11.71万元</t>
  </si>
  <si>
    <t>县市合计</t>
  </si>
  <si>
    <t>楚雄市</t>
  </si>
  <si>
    <t>51301上下级政府间转移性支出</t>
  </si>
  <si>
    <t>其中：楚雄开发区实验小学</t>
  </si>
  <si>
    <t xml:space="preserve">    楚雄开发区永安小学</t>
  </si>
  <si>
    <t xml:space="preserve">    云南省楚雄天人中学</t>
  </si>
  <si>
    <t xml:space="preserve">    楚雄福泉中学</t>
  </si>
  <si>
    <t>双柏县</t>
  </si>
  <si>
    <t>牟定县</t>
  </si>
  <si>
    <t>南华县</t>
  </si>
  <si>
    <t>姚安县</t>
  </si>
  <si>
    <t>大姚县</t>
  </si>
  <si>
    <t>永仁县</t>
  </si>
  <si>
    <t>元谋县</t>
  </si>
  <si>
    <t>武定县</t>
  </si>
  <si>
    <t>禄丰市</t>
  </si>
  <si>
    <t>备注：公用经费中已扣除校方责任险。</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</si>
</sst>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s>
  <fonts count="56">
    <font>
      <sz val="11"/>
      <color theme="1"/>
      <name val="宋体"/>
      <charset val="134"/>
      <scheme val="minor"/>
    </font>
    <font>
      <sz val="8"/>
      <name val="宋体"/>
      <charset val="134"/>
      <scheme val="minor"/>
    </font>
    <font>
      <b/>
      <sz val="8"/>
      <name val="宋体"/>
      <charset val="134"/>
      <scheme val="minor"/>
    </font>
    <font>
      <sz val="11"/>
      <name val="宋体"/>
      <charset val="134"/>
      <scheme val="minor"/>
    </font>
    <font>
      <b/>
      <sz val="16"/>
      <name val="宋体"/>
      <charset val="134"/>
      <scheme val="minor"/>
    </font>
    <font>
      <sz val="7"/>
      <name val="宋体"/>
      <charset val="134"/>
      <scheme val="minor"/>
    </font>
    <font>
      <b/>
      <sz val="10"/>
      <name val="宋体"/>
      <charset val="134"/>
    </font>
    <font>
      <sz val="10"/>
      <name val="宋体"/>
      <charset val="134"/>
    </font>
    <font>
      <sz val="10"/>
      <name val="宋体"/>
      <charset val="134"/>
      <scheme val="minor"/>
    </font>
    <font>
      <sz val="10"/>
      <color rgb="FFFF0000"/>
      <name val="宋体"/>
      <charset val="134"/>
    </font>
    <font>
      <b/>
      <sz val="10"/>
      <name val="宋体"/>
      <charset val="134"/>
      <scheme val="minor"/>
    </font>
    <font>
      <sz val="11"/>
      <color indexed="8"/>
      <name val="宋体"/>
      <charset val="134"/>
    </font>
    <font>
      <sz val="11"/>
      <color indexed="8"/>
      <name val="仿宋_GB2312"/>
      <charset val="134"/>
    </font>
    <font>
      <sz val="12"/>
      <color indexed="8"/>
      <name val="仿宋_GB2312"/>
      <charset val="134"/>
    </font>
    <font>
      <sz val="12"/>
      <color rgb="FF000000"/>
      <name val="宋体"/>
      <charset val="134"/>
    </font>
    <font>
      <sz val="14"/>
      <color indexed="8"/>
      <name val="Times New Roman"/>
      <charset val="134"/>
    </font>
    <font>
      <sz val="11"/>
      <color indexed="8"/>
      <name val="Times New Roman"/>
      <charset val="134"/>
    </font>
    <font>
      <sz val="24"/>
      <color rgb="FF000000"/>
      <name val="Times New Roman"/>
      <charset val="134"/>
    </font>
    <font>
      <sz val="24"/>
      <color indexed="8"/>
      <name val="Times New Roman"/>
      <charset val="134"/>
    </font>
    <font>
      <sz val="12"/>
      <color theme="1"/>
      <name val="宋体"/>
      <charset val="134"/>
    </font>
    <font>
      <sz val="12"/>
      <name val="宋体"/>
      <charset val="134"/>
    </font>
    <font>
      <sz val="12"/>
      <color theme="1"/>
      <name val="宋体"/>
      <charset val="134"/>
      <scheme val="minor"/>
    </font>
    <font>
      <sz val="9"/>
      <name val="宋体"/>
      <charset val="134"/>
    </font>
    <font>
      <sz val="9"/>
      <name val="仿宋"/>
      <charset val="134"/>
    </font>
    <font>
      <sz val="10"/>
      <name val="仿宋"/>
      <charset val="134"/>
    </font>
    <font>
      <sz val="8"/>
      <name val="仿宋"/>
      <charset val="134"/>
    </font>
    <font>
      <sz val="8"/>
      <name val="宋体"/>
      <charset val="134"/>
    </font>
    <font>
      <sz val="20"/>
      <name val="宋体"/>
      <charset val="134"/>
    </font>
    <font>
      <sz val="9"/>
      <color theme="1"/>
      <name val="宋体"/>
      <charset val="134"/>
      <scheme val="minor"/>
    </font>
    <font>
      <sz val="9"/>
      <name val="宋体"/>
      <charset val="134"/>
      <scheme val="minor"/>
    </font>
    <font>
      <sz val="8"/>
      <color theme="1"/>
      <name val="宋体"/>
      <charset val="134"/>
      <scheme val="minor"/>
    </font>
    <font>
      <sz val="9"/>
      <color rgb="FFFF0000"/>
      <name val="宋体"/>
      <charset val="134"/>
    </font>
    <font>
      <sz val="10"/>
      <name val="华文楷体"/>
      <charset val="134"/>
    </font>
    <font>
      <sz val="8"/>
      <name val="华文楷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Microsoft YaHei UI"/>
      <charset val="0"/>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24"/>
      <color rgb="FF000000"/>
      <name val="方正小标宋简体"/>
      <charset val="134"/>
    </font>
    <font>
      <sz val="10"/>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34" fillId="25" borderId="0" applyNumberFormat="0" applyBorder="0" applyAlignment="0" applyProtection="0">
      <alignment vertical="center"/>
    </xf>
    <xf numFmtId="0" fontId="50" fillId="22"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5" borderId="0" applyNumberFormat="0" applyBorder="0" applyAlignment="0" applyProtection="0">
      <alignment vertical="center"/>
    </xf>
    <xf numFmtId="0" fontId="41" fillId="9" borderId="0" applyNumberFormat="0" applyBorder="0" applyAlignment="0" applyProtection="0">
      <alignment vertical="center"/>
    </xf>
    <xf numFmtId="43" fontId="0" fillId="0" borderId="0" applyFont="0" applyFill="0" applyBorder="0" applyAlignment="0" applyProtection="0">
      <alignment vertical="center"/>
    </xf>
    <xf numFmtId="0" fontId="43" fillId="28"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4" borderId="20" applyNumberFormat="0" applyFont="0" applyAlignment="0" applyProtection="0">
      <alignment vertical="center"/>
    </xf>
    <xf numFmtId="0" fontId="43" fillId="21"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5" fillId="0" borderId="18" applyNumberFormat="0" applyFill="0" applyAlignment="0" applyProtection="0">
      <alignment vertical="center"/>
    </xf>
    <xf numFmtId="0" fontId="36" fillId="0" borderId="18" applyNumberFormat="0" applyFill="0" applyAlignment="0" applyProtection="0">
      <alignment vertical="center"/>
    </xf>
    <xf numFmtId="0" fontId="43" fillId="27" borderId="0" applyNumberFormat="0" applyBorder="0" applyAlignment="0" applyProtection="0">
      <alignment vertical="center"/>
    </xf>
    <xf numFmtId="0" fontId="39" fillId="0" borderId="22" applyNumberFormat="0" applyFill="0" applyAlignment="0" applyProtection="0">
      <alignment vertical="center"/>
    </xf>
    <xf numFmtId="0" fontId="43" fillId="20" borderId="0" applyNumberFormat="0" applyBorder="0" applyAlignment="0" applyProtection="0">
      <alignment vertical="center"/>
    </xf>
    <xf numFmtId="0" fontId="44" fillId="13" borderId="19" applyNumberFormat="0" applyAlignment="0" applyProtection="0">
      <alignment vertical="center"/>
    </xf>
    <xf numFmtId="0" fontId="51" fillId="13" borderId="23" applyNumberFormat="0" applyAlignment="0" applyProtection="0">
      <alignment vertical="center"/>
    </xf>
    <xf numFmtId="0" fontId="35" fillId="4" borderId="17" applyNumberFormat="0" applyAlignment="0" applyProtection="0">
      <alignment vertical="center"/>
    </xf>
    <xf numFmtId="0" fontId="34" fillId="32" borderId="0" applyNumberFormat="0" applyBorder="0" applyAlignment="0" applyProtection="0">
      <alignment vertical="center"/>
    </xf>
    <xf numFmtId="0" fontId="43" fillId="17" borderId="0" applyNumberFormat="0" applyBorder="0" applyAlignment="0" applyProtection="0">
      <alignment vertical="center"/>
    </xf>
    <xf numFmtId="0" fontId="52" fillId="0" borderId="24" applyNumberFormat="0" applyFill="0" applyAlignment="0" applyProtection="0">
      <alignment vertical="center"/>
    </xf>
    <xf numFmtId="0" fontId="46" fillId="0" borderId="21" applyNumberFormat="0" applyFill="0" applyAlignment="0" applyProtection="0">
      <alignment vertical="center"/>
    </xf>
    <xf numFmtId="0" fontId="53" fillId="31" borderId="0" applyNumberFormat="0" applyBorder="0" applyAlignment="0" applyProtection="0">
      <alignment vertical="center"/>
    </xf>
    <xf numFmtId="0" fontId="49" fillId="19" borderId="0" applyNumberFormat="0" applyBorder="0" applyAlignment="0" applyProtection="0">
      <alignment vertical="center"/>
    </xf>
    <xf numFmtId="0" fontId="34" fillId="24" borderId="0" applyNumberFormat="0" applyBorder="0" applyAlignment="0" applyProtection="0">
      <alignment vertical="center"/>
    </xf>
    <xf numFmtId="0" fontId="43" fillId="12" borderId="0" applyNumberFormat="0" applyBorder="0" applyAlignment="0" applyProtection="0">
      <alignment vertical="center"/>
    </xf>
    <xf numFmtId="0" fontId="34" fillId="23" borderId="0" applyNumberFormat="0" applyBorder="0" applyAlignment="0" applyProtection="0">
      <alignment vertical="center"/>
    </xf>
    <xf numFmtId="0" fontId="34" fillId="3" borderId="0" applyNumberFormat="0" applyBorder="0" applyAlignment="0" applyProtection="0">
      <alignment vertical="center"/>
    </xf>
    <xf numFmtId="0" fontId="34" fillId="30" borderId="0" applyNumberFormat="0" applyBorder="0" applyAlignment="0" applyProtection="0">
      <alignment vertical="center"/>
    </xf>
    <xf numFmtId="0" fontId="34" fillId="8" borderId="0" applyNumberFormat="0" applyBorder="0" applyAlignment="0" applyProtection="0">
      <alignment vertical="center"/>
    </xf>
    <xf numFmtId="0" fontId="43" fillId="11" borderId="0" applyNumberFormat="0" applyBorder="0" applyAlignment="0" applyProtection="0">
      <alignment vertical="center"/>
    </xf>
    <xf numFmtId="0" fontId="43" fillId="16" borderId="0" applyNumberFormat="0" applyBorder="0" applyAlignment="0" applyProtection="0">
      <alignment vertical="center"/>
    </xf>
    <xf numFmtId="0" fontId="34" fillId="29" borderId="0" applyNumberFormat="0" applyBorder="0" applyAlignment="0" applyProtection="0">
      <alignment vertical="center"/>
    </xf>
    <xf numFmtId="0" fontId="34" fillId="7" borderId="0" applyNumberFormat="0" applyBorder="0" applyAlignment="0" applyProtection="0">
      <alignment vertical="center"/>
    </xf>
    <xf numFmtId="0" fontId="43" fillId="10" borderId="0" applyNumberFormat="0" applyBorder="0" applyAlignment="0" applyProtection="0">
      <alignment vertical="center"/>
    </xf>
    <xf numFmtId="0" fontId="34" fillId="2" borderId="0" applyNumberFormat="0" applyBorder="0" applyAlignment="0" applyProtection="0">
      <alignment vertical="center"/>
    </xf>
    <xf numFmtId="0" fontId="43" fillId="26" borderId="0" applyNumberFormat="0" applyBorder="0" applyAlignment="0" applyProtection="0">
      <alignment vertical="center"/>
    </xf>
    <xf numFmtId="0" fontId="43" fillId="15" borderId="0" applyNumberFormat="0" applyBorder="0" applyAlignment="0" applyProtection="0">
      <alignment vertical="center"/>
    </xf>
    <xf numFmtId="0" fontId="34" fillId="6" borderId="0" applyNumberFormat="0" applyBorder="0" applyAlignment="0" applyProtection="0">
      <alignment vertical="center"/>
    </xf>
    <xf numFmtId="0" fontId="43" fillId="18" borderId="0" applyNumberFormat="0" applyBorder="0" applyAlignment="0" applyProtection="0">
      <alignment vertical="center"/>
    </xf>
    <xf numFmtId="0" fontId="42" fillId="0" borderId="0">
      <alignment vertical="top"/>
      <protection locked="0"/>
    </xf>
  </cellStyleXfs>
  <cellXfs count="12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vertical="center" wrapText="1"/>
    </xf>
    <xf numFmtId="0" fontId="7" fillId="0" borderId="1" xfId="0" applyFont="1" applyFill="1" applyBorder="1" applyAlignment="1">
      <alignment vertical="center" wrapText="1"/>
    </xf>
    <xf numFmtId="177" fontId="7" fillId="0" borderId="1" xfId="0" applyNumberFormat="1" applyFont="1" applyFill="1" applyBorder="1" applyAlignment="1">
      <alignment vertical="center" wrapText="1"/>
    </xf>
    <xf numFmtId="0" fontId="7" fillId="0" borderId="10" xfId="0" applyFont="1" applyFill="1" applyBorder="1" applyAlignment="1">
      <alignment horizontal="left" vertical="center" wrapText="1"/>
    </xf>
    <xf numFmtId="177" fontId="7" fillId="0" borderId="10" xfId="0" applyNumberFormat="1" applyFont="1" applyFill="1" applyBorder="1" applyAlignment="1">
      <alignment vertical="center" wrapText="1"/>
    </xf>
    <xf numFmtId="0" fontId="7" fillId="0" borderId="11" xfId="0" applyFont="1" applyFill="1" applyBorder="1" applyAlignment="1">
      <alignment horizontal="left" vertical="center" wrapText="1"/>
    </xf>
    <xf numFmtId="177" fontId="7" fillId="0" borderId="1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vertical="center"/>
    </xf>
    <xf numFmtId="177" fontId="7" fillId="0" borderId="12" xfId="0" applyNumberFormat="1" applyFont="1" applyFill="1" applyBorder="1" applyAlignment="1">
      <alignment vertical="center" wrapText="1"/>
    </xf>
    <xf numFmtId="0" fontId="9" fillId="0" borderId="1" xfId="0" applyFont="1" applyFill="1" applyBorder="1" applyAlignment="1">
      <alignment vertical="center" wrapText="1"/>
    </xf>
    <xf numFmtId="177" fontId="9" fillId="0" borderId="1" xfId="0" applyNumberFormat="1" applyFont="1" applyFill="1" applyBorder="1" applyAlignment="1">
      <alignment vertical="center" wrapText="1"/>
    </xf>
    <xf numFmtId="0" fontId="5"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177" fontId="6"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177" fontId="7" fillId="0" borderId="10" xfId="0" applyNumberFormat="1" applyFont="1" applyFill="1" applyBorder="1" applyAlignment="1">
      <alignment horizontal="right" vertical="center" wrapText="1"/>
    </xf>
    <xf numFmtId="177" fontId="7" fillId="0" borderId="11" xfId="0" applyNumberFormat="1" applyFont="1" applyFill="1" applyBorder="1" applyAlignment="1">
      <alignment horizontal="right" vertical="center" wrapText="1"/>
    </xf>
    <xf numFmtId="177" fontId="7" fillId="0" borderId="12" xfId="0" applyNumberFormat="1" applyFont="1" applyFill="1" applyBorder="1" applyAlignment="1">
      <alignment horizontal="right" vertical="center" wrapText="1"/>
    </xf>
    <xf numFmtId="0" fontId="8" fillId="0" borderId="0" xfId="0" applyFont="1" applyFill="1">
      <alignment vertical="center"/>
    </xf>
    <xf numFmtId="0" fontId="10" fillId="0" borderId="0" xfId="0" applyFont="1" applyFill="1">
      <alignment vertical="center"/>
    </xf>
    <xf numFmtId="0" fontId="5" fillId="0" borderId="0" xfId="0" applyFont="1" applyFill="1" applyAlignment="1">
      <alignment horizontal="center" vertical="center"/>
    </xf>
    <xf numFmtId="177" fontId="6" fillId="0" borderId="1"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177" fontId="6" fillId="0" borderId="1" xfId="0" applyNumberFormat="1" applyFont="1" applyFill="1" applyBorder="1" applyAlignment="1">
      <alignment horizontal="left" vertical="center" wrapText="1"/>
    </xf>
    <xf numFmtId="177" fontId="6" fillId="0" borderId="1" xfId="0" applyNumberFormat="1" applyFont="1" applyFill="1" applyBorder="1" applyAlignment="1">
      <alignment vertical="center"/>
    </xf>
    <xf numFmtId="177" fontId="7" fillId="0" borderId="10"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Font="1" applyFill="1" applyBorder="1" applyAlignment="1">
      <alignment vertical="center" wrapText="1"/>
    </xf>
    <xf numFmtId="0" fontId="19" fillId="0" borderId="1" xfId="0" applyFont="1" applyFill="1" applyBorder="1" applyAlignment="1">
      <alignment vertical="center"/>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9" fontId="19"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left" vertical="center" wrapText="1"/>
    </xf>
    <xf numFmtId="0" fontId="21" fillId="0" borderId="0" xfId="0" applyFont="1">
      <alignment vertical="center"/>
    </xf>
    <xf numFmtId="0" fontId="20" fillId="0" borderId="0" xfId="0" applyFont="1" applyFill="1" applyBorder="1" applyAlignment="1">
      <alignment vertical="center"/>
    </xf>
    <xf numFmtId="0" fontId="7"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4" fillId="0" borderId="0" xfId="0" applyFont="1" applyFill="1" applyBorder="1" applyAlignment="1">
      <alignment vertical="center"/>
    </xf>
    <xf numFmtId="0" fontId="7" fillId="0" borderId="0" xfId="0" applyFont="1" applyFill="1" applyBorder="1" applyAlignment="1">
      <alignment horizontal="center" vertical="center"/>
    </xf>
    <xf numFmtId="0" fontId="25" fillId="0" borderId="0" xfId="0" applyFont="1" applyFill="1" applyBorder="1" applyAlignment="1">
      <alignment horizontal="left" vertical="center" shrinkToFit="1"/>
    </xf>
    <xf numFmtId="0" fontId="26"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6"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7" fillId="0" borderId="8" xfId="0" applyFont="1" applyFill="1" applyBorder="1" applyAlignment="1">
      <alignment vertical="center"/>
    </xf>
    <xf numFmtId="0" fontId="7" fillId="0" borderId="8" xfId="0" applyFont="1" applyFill="1" applyBorder="1" applyAlignment="1">
      <alignment horizontal="left" vertical="center"/>
    </xf>
    <xf numFmtId="0" fontId="7" fillId="0" borderId="8"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 xfId="0" applyFont="1" applyFill="1" applyBorder="1" applyAlignment="1">
      <alignment horizontal="left" vertical="center" shrinkToFi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vertical="center" wrapText="1"/>
    </xf>
    <xf numFmtId="0" fontId="22" fillId="0" borderId="1" xfId="0" applyFont="1" applyFill="1" applyBorder="1" applyAlignment="1">
      <alignment horizontal="center" vertical="center"/>
    </xf>
    <xf numFmtId="49" fontId="28" fillId="0" borderId="1" xfId="49" applyNumberFormat="1" applyFont="1" applyBorder="1" applyAlignment="1" applyProtection="1">
      <alignment horizontal="left" vertical="center" wrapText="1"/>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xf>
    <xf numFmtId="49" fontId="30" fillId="0" borderId="1" xfId="49" applyNumberFormat="1" applyFont="1" applyBorder="1" applyAlignment="1" applyProtection="1">
      <alignment horizontal="left" vertical="center" wrapText="1"/>
    </xf>
    <xf numFmtId="0" fontId="24" fillId="0" borderId="1" xfId="0" applyFont="1" applyFill="1" applyBorder="1" applyAlignment="1">
      <alignment horizontal="center" vertical="center" wrapText="1"/>
    </xf>
    <xf numFmtId="0" fontId="31" fillId="0" borderId="0" xfId="0" applyFont="1" applyFill="1" applyAlignment="1">
      <alignment vertical="center"/>
    </xf>
    <xf numFmtId="0" fontId="9" fillId="0" borderId="0" xfId="0" applyFont="1" applyFill="1" applyAlignment="1">
      <alignment vertical="center"/>
    </xf>
    <xf numFmtId="176" fontId="7" fillId="0" borderId="0"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176" fontId="32" fillId="0" borderId="2" xfId="0" applyNumberFormat="1" applyFont="1" applyFill="1" applyBorder="1" applyAlignment="1">
      <alignment horizontal="center" vertical="center"/>
    </xf>
    <xf numFmtId="176" fontId="32" fillId="0" borderId="4" xfId="0" applyNumberFormat="1" applyFont="1" applyFill="1" applyBorder="1" applyAlignment="1">
      <alignment horizontal="center" vertical="center"/>
    </xf>
    <xf numFmtId="176" fontId="32" fillId="0" borderId="3" xfId="0" applyNumberFormat="1" applyFont="1" applyFill="1" applyBorder="1" applyAlignment="1">
      <alignment horizontal="center" vertical="center"/>
    </xf>
    <xf numFmtId="176" fontId="32" fillId="0" borderId="2" xfId="0" applyNumberFormat="1" applyFont="1" applyFill="1" applyBorder="1" applyAlignment="1">
      <alignment horizontal="center" vertical="center" wrapText="1"/>
    </xf>
    <xf numFmtId="176" fontId="32" fillId="0" borderId="14" xfId="0" applyNumberFormat="1" applyFont="1" applyFill="1" applyBorder="1" applyAlignment="1">
      <alignment horizontal="center" vertical="center"/>
    </xf>
    <xf numFmtId="176" fontId="32" fillId="0" borderId="15" xfId="0" applyNumberFormat="1" applyFont="1" applyFill="1" applyBorder="1" applyAlignment="1">
      <alignment horizontal="center" vertical="center"/>
    </xf>
    <xf numFmtId="176" fontId="33" fillId="0" borderId="10" xfId="0" applyNumberFormat="1" applyFont="1" applyFill="1" applyBorder="1" applyAlignment="1">
      <alignment horizontal="center" vertical="center" wrapText="1"/>
    </xf>
    <xf numFmtId="176" fontId="32" fillId="0" borderId="1" xfId="0" applyNumberFormat="1" applyFont="1" applyFill="1" applyBorder="1" applyAlignment="1">
      <alignment horizontal="center" vertical="center" wrapText="1"/>
    </xf>
    <xf numFmtId="176" fontId="32" fillId="0" borderId="11" xfId="0" applyNumberFormat="1" applyFont="1" applyFill="1" applyBorder="1" applyAlignment="1">
      <alignment horizontal="center" vertical="center"/>
    </xf>
    <xf numFmtId="176" fontId="33" fillId="0" borderId="1" xfId="0" applyNumberFormat="1" applyFont="1" applyFill="1" applyBorder="1" applyAlignment="1">
      <alignment horizontal="center" vertical="center" wrapText="1"/>
    </xf>
    <xf numFmtId="176" fontId="33" fillId="0" borderId="11" xfId="0" applyNumberFormat="1" applyFont="1" applyFill="1" applyBorder="1" applyAlignment="1">
      <alignment horizontal="center" vertical="center" wrapText="1"/>
    </xf>
    <xf numFmtId="176" fontId="23" fillId="0" borderId="1" xfId="0" applyNumberFormat="1" applyFont="1" applyFill="1" applyBorder="1" applyAlignment="1">
      <alignment horizontal="right" vertical="center" wrapText="1"/>
    </xf>
    <xf numFmtId="0" fontId="28" fillId="0" borderId="10" xfId="0" applyFont="1" applyFill="1" applyBorder="1" applyAlignment="1">
      <alignment horizontal="center" vertical="center"/>
    </xf>
    <xf numFmtId="176" fontId="24" fillId="0" borderId="1" xfId="0" applyNumberFormat="1" applyFont="1" applyFill="1" applyBorder="1" applyAlignment="1">
      <alignment horizontal="right" vertical="center"/>
    </xf>
    <xf numFmtId="0" fontId="22"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6" xfId="0" applyFont="1" applyFill="1" applyBorder="1" applyAlignment="1">
      <alignment horizontal="center" vertical="center" wrapText="1"/>
    </xf>
    <xf numFmtId="176" fontId="23" fillId="0" borderId="16"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8"/>
  <sheetViews>
    <sheetView showZeros="0" tabSelected="1" workbookViewId="0">
      <selection activeCell="O7" sqref="O7"/>
    </sheetView>
  </sheetViews>
  <sheetFormatPr defaultColWidth="9" defaultRowHeight="15"/>
  <cols>
    <col min="1" max="1" width="3.5" style="75" customWidth="1"/>
    <col min="2" max="2" width="17.8454545454545" style="76" customWidth="1"/>
    <col min="3" max="3" width="5.87272727272727" style="77" customWidth="1" outlineLevel="1"/>
    <col min="4" max="4" width="5.37272727272727" style="77" customWidth="1" outlineLevel="1"/>
    <col min="5" max="5" width="7.12727272727273" style="77" customWidth="1" outlineLevel="1"/>
    <col min="6" max="6" width="7.25454545454545" style="77" customWidth="1" outlineLevel="1"/>
    <col min="7" max="7" width="4.87272727272727" style="68" customWidth="1" outlineLevel="1"/>
    <col min="8" max="8" width="5.12727272727273" style="78" customWidth="1" outlineLevel="1"/>
    <col min="9" max="9" width="8.62727272727273" style="68" customWidth="1" outlineLevel="1"/>
    <col min="10" max="10" width="7" style="79" customWidth="1" outlineLevel="1"/>
    <col min="11" max="11" width="8.25454545454545" style="80" customWidth="1"/>
    <col min="12" max="12" width="7.25454545454545" style="80" customWidth="1"/>
    <col min="13" max="13" width="6.87272727272727" style="80" customWidth="1"/>
    <col min="14" max="14" width="7.62727272727273" style="80" customWidth="1"/>
    <col min="15" max="15" width="7.25454545454545" style="80" customWidth="1"/>
    <col min="16" max="16" width="8.37272727272727" style="80" customWidth="1"/>
    <col min="17" max="17" width="7.5" style="68" customWidth="1"/>
    <col min="18" max="18" width="7.37272727272727" style="68" customWidth="1"/>
    <col min="19" max="19" width="5.5" style="78" customWidth="1"/>
    <col min="20" max="16384" width="9" style="68"/>
  </cols>
  <sheetData>
    <row r="1" s="68" customFormat="1" ht="33" customHeight="1" spans="1:19">
      <c r="A1" s="81" t="s">
        <v>0</v>
      </c>
      <c r="B1" s="82"/>
      <c r="C1" s="81"/>
      <c r="D1" s="81"/>
      <c r="E1" s="81"/>
      <c r="F1" s="81"/>
      <c r="G1" s="81"/>
      <c r="H1" s="81"/>
      <c r="I1" s="81"/>
      <c r="J1" s="81"/>
      <c r="K1" s="81"/>
      <c r="L1" s="81"/>
      <c r="M1" s="81"/>
      <c r="N1" s="81"/>
      <c r="O1" s="81"/>
      <c r="P1" s="81"/>
      <c r="Q1" s="81"/>
      <c r="S1" s="78"/>
    </row>
    <row r="2" s="69" customFormat="1" ht="12" customHeight="1" spans="1:19">
      <c r="A2" s="83"/>
      <c r="B2" s="84"/>
      <c r="C2" s="83"/>
      <c r="D2" s="83"/>
      <c r="E2" s="85"/>
      <c r="F2" s="85"/>
      <c r="G2" s="85"/>
      <c r="H2" s="85"/>
      <c r="I2" s="85"/>
      <c r="J2" s="75"/>
      <c r="K2" s="103"/>
      <c r="L2" s="103"/>
      <c r="M2" s="103"/>
      <c r="N2" s="103"/>
      <c r="O2" s="103"/>
      <c r="P2" s="104" t="s">
        <v>1</v>
      </c>
      <c r="Q2" s="103"/>
      <c r="S2" s="75"/>
    </row>
    <row r="3" s="70" customFormat="1" ht="29" customHeight="1" spans="1:19">
      <c r="A3" s="86" t="s">
        <v>2</v>
      </c>
      <c r="B3" s="87" t="s">
        <v>3</v>
      </c>
      <c r="C3" s="88" t="s">
        <v>4</v>
      </c>
      <c r="D3" s="89"/>
      <c r="E3" s="89"/>
      <c r="F3" s="89"/>
      <c r="G3" s="88" t="s">
        <v>5</v>
      </c>
      <c r="H3" s="89"/>
      <c r="I3" s="89"/>
      <c r="J3" s="105" t="s">
        <v>6</v>
      </c>
      <c r="K3" s="106" t="s">
        <v>7</v>
      </c>
      <c r="L3" s="107"/>
      <c r="M3" s="107"/>
      <c r="N3" s="107"/>
      <c r="O3" s="107"/>
      <c r="P3" s="108"/>
      <c r="Q3" s="120" t="s">
        <v>8</v>
      </c>
      <c r="R3" s="120"/>
      <c r="S3" s="121" t="s">
        <v>9</v>
      </c>
    </row>
    <row r="4" s="70" customFormat="1" ht="12.75" customHeight="1" spans="1:19">
      <c r="A4" s="90"/>
      <c r="B4" s="87"/>
      <c r="C4" s="91" t="s">
        <v>10</v>
      </c>
      <c r="D4" s="88" t="s">
        <v>11</v>
      </c>
      <c r="E4" s="89"/>
      <c r="F4" s="92"/>
      <c r="G4" s="91" t="s">
        <v>10</v>
      </c>
      <c r="H4" s="91" t="s">
        <v>11</v>
      </c>
      <c r="I4" s="91"/>
      <c r="J4" s="86" t="s">
        <v>12</v>
      </c>
      <c r="K4" s="109" t="s">
        <v>13</v>
      </c>
      <c r="L4" s="110" t="s">
        <v>14</v>
      </c>
      <c r="M4" s="111"/>
      <c r="N4" s="112" t="s">
        <v>15</v>
      </c>
      <c r="O4" s="112" t="s">
        <v>16</v>
      </c>
      <c r="P4" s="113" t="s">
        <v>17</v>
      </c>
      <c r="Q4" s="121" t="s">
        <v>18</v>
      </c>
      <c r="R4" s="121" t="s">
        <v>19</v>
      </c>
      <c r="S4" s="122"/>
    </row>
    <row r="5" s="71" customFormat="1" ht="39" customHeight="1" spans="1:19">
      <c r="A5" s="93"/>
      <c r="B5" s="87"/>
      <c r="C5" s="91"/>
      <c r="D5" s="91" t="s">
        <v>20</v>
      </c>
      <c r="E5" s="91" t="s">
        <v>21</v>
      </c>
      <c r="F5" s="94" t="s">
        <v>22</v>
      </c>
      <c r="G5" s="91"/>
      <c r="H5" s="91" t="s">
        <v>20</v>
      </c>
      <c r="I5" s="91" t="s">
        <v>21</v>
      </c>
      <c r="J5" s="93"/>
      <c r="K5" s="114"/>
      <c r="L5" s="115" t="s">
        <v>23</v>
      </c>
      <c r="M5" s="115" t="s">
        <v>24</v>
      </c>
      <c r="N5" s="116"/>
      <c r="O5" s="116"/>
      <c r="P5" s="113"/>
      <c r="Q5" s="123"/>
      <c r="R5" s="123"/>
      <c r="S5" s="122"/>
    </row>
    <row r="6" s="71" customFormat="1" ht="16.5" customHeight="1" spans="1:19">
      <c r="A6" s="93"/>
      <c r="B6" s="87" t="s">
        <v>17</v>
      </c>
      <c r="C6" s="91">
        <f t="shared" ref="C6:J6" si="0">SUM(C7:C27)</f>
        <v>13891</v>
      </c>
      <c r="D6" s="91">
        <f t="shared" si="0"/>
        <v>9104</v>
      </c>
      <c r="E6" s="91">
        <f t="shared" si="0"/>
        <v>48</v>
      </c>
      <c r="F6" s="91">
        <v>3160</v>
      </c>
      <c r="G6" s="91">
        <f t="shared" si="0"/>
        <v>7487</v>
      </c>
      <c r="H6" s="91">
        <f t="shared" si="0"/>
        <v>7014</v>
      </c>
      <c r="I6" s="91">
        <f t="shared" si="0"/>
        <v>30</v>
      </c>
      <c r="J6" s="91">
        <f t="shared" si="0"/>
        <v>97</v>
      </c>
      <c r="K6" s="117">
        <f ca="1">SUM(L6:M6)</f>
        <v>10394000</v>
      </c>
      <c r="L6" s="117">
        <f ca="1">SUM(L7:L27)</f>
        <v>8750800</v>
      </c>
      <c r="M6" s="117">
        <f t="shared" ref="L6:O6" si="1">SUM(M7:M27)</f>
        <v>1643200</v>
      </c>
      <c r="N6" s="117">
        <f t="shared" si="1"/>
        <v>6276600</v>
      </c>
      <c r="O6" s="117">
        <f t="shared" si="1"/>
        <v>839100</v>
      </c>
      <c r="P6" s="117">
        <f ca="1" t="shared" ref="P6:P27" si="2">K6+N6+O6</f>
        <v>17509700</v>
      </c>
      <c r="Q6" s="124"/>
      <c r="R6" s="124"/>
      <c r="S6" s="125"/>
    </row>
    <row r="7" s="72" customFormat="1" ht="18.75" customHeight="1" spans="1:19">
      <c r="A7" s="95">
        <v>1</v>
      </c>
      <c r="B7" s="96" t="s">
        <v>25</v>
      </c>
      <c r="C7" s="97"/>
      <c r="D7" s="97"/>
      <c r="E7" s="97"/>
      <c r="F7" s="91">
        <v>0</v>
      </c>
      <c r="G7" s="97">
        <v>1002</v>
      </c>
      <c r="H7" s="97">
        <v>708</v>
      </c>
      <c r="I7" s="118">
        <v>2</v>
      </c>
      <c r="J7" s="91"/>
      <c r="K7" s="117">
        <f>L7+M7</f>
        <v>0</v>
      </c>
      <c r="L7" s="117">
        <v>0</v>
      </c>
      <c r="M7" s="117">
        <v>0</v>
      </c>
      <c r="N7" s="117">
        <v>804310</v>
      </c>
      <c r="O7" s="117">
        <v>9583</v>
      </c>
      <c r="P7" s="117">
        <f ca="1" t="shared" si="2"/>
        <v>813893</v>
      </c>
      <c r="Q7" s="124"/>
      <c r="R7" s="91"/>
      <c r="S7" s="126"/>
    </row>
    <row r="8" s="72" customFormat="1" ht="18.75" customHeight="1" spans="1:19">
      <c r="A8" s="95">
        <v>2</v>
      </c>
      <c r="B8" s="96" t="s">
        <v>26</v>
      </c>
      <c r="C8" s="97"/>
      <c r="D8" s="97"/>
      <c r="E8" s="97"/>
      <c r="F8" s="91">
        <v>0</v>
      </c>
      <c r="G8" s="97">
        <v>655</v>
      </c>
      <c r="H8" s="97">
        <v>655</v>
      </c>
      <c r="I8" s="97">
        <v>2</v>
      </c>
      <c r="J8" s="91"/>
      <c r="K8" s="117">
        <f t="shared" ref="K8:K27" si="3">L8+M8</f>
        <v>0</v>
      </c>
      <c r="L8" s="117">
        <v>0</v>
      </c>
      <c r="M8" s="117">
        <v>0</v>
      </c>
      <c r="N8" s="117">
        <v>556053</v>
      </c>
      <c r="O8" s="117">
        <v>9583</v>
      </c>
      <c r="P8" s="117">
        <f ca="1" t="shared" si="2"/>
        <v>565636</v>
      </c>
      <c r="Q8" s="124"/>
      <c r="R8" s="91"/>
      <c r="S8" s="126"/>
    </row>
    <row r="9" s="73" customFormat="1" ht="18.75" customHeight="1" spans="1:19">
      <c r="A9" s="95">
        <v>3</v>
      </c>
      <c r="B9" s="96" t="s">
        <v>27</v>
      </c>
      <c r="C9" s="97"/>
      <c r="D9" s="97"/>
      <c r="E9" s="97"/>
      <c r="F9" s="91">
        <v>0</v>
      </c>
      <c r="G9" s="97">
        <v>1299</v>
      </c>
      <c r="H9" s="97">
        <v>1150</v>
      </c>
      <c r="I9" s="97">
        <v>5</v>
      </c>
      <c r="J9" s="91"/>
      <c r="K9" s="117">
        <f t="shared" si="3"/>
        <v>0</v>
      </c>
      <c r="L9" s="117">
        <v>0</v>
      </c>
      <c r="M9" s="117">
        <v>0</v>
      </c>
      <c r="N9" s="117">
        <v>1078229</v>
      </c>
      <c r="O9" s="117">
        <v>23951</v>
      </c>
      <c r="P9" s="117">
        <f ca="1" t="shared" si="2"/>
        <v>1102180</v>
      </c>
      <c r="Q9" s="124"/>
      <c r="R9" s="91"/>
      <c r="S9" s="126"/>
    </row>
    <row r="10" s="73" customFormat="1" ht="18.75" customHeight="1" spans="1:19">
      <c r="A10" s="95">
        <v>4</v>
      </c>
      <c r="B10" s="96" t="s">
        <v>28</v>
      </c>
      <c r="C10" s="97">
        <v>1564</v>
      </c>
      <c r="D10" s="97">
        <v>0</v>
      </c>
      <c r="E10" s="97">
        <v>1</v>
      </c>
      <c r="F10" s="91">
        <v>0</v>
      </c>
      <c r="G10" s="97"/>
      <c r="H10" s="97"/>
      <c r="I10" s="97"/>
      <c r="J10" s="91"/>
      <c r="K10" s="117">
        <f t="shared" si="3"/>
        <v>822083</v>
      </c>
      <c r="L10" s="117">
        <v>822083</v>
      </c>
      <c r="M10" s="117">
        <v>0</v>
      </c>
      <c r="N10" s="117">
        <v>0</v>
      </c>
      <c r="O10" s="117">
        <v>4787</v>
      </c>
      <c r="P10" s="117">
        <f ca="1" t="shared" si="2"/>
        <v>826870</v>
      </c>
      <c r="Q10" s="124"/>
      <c r="R10" s="91"/>
      <c r="S10" s="126"/>
    </row>
    <row r="11" s="73" customFormat="1" ht="18.75" customHeight="1" spans="1:19">
      <c r="A11" s="95">
        <v>5</v>
      </c>
      <c r="B11" s="96" t="s">
        <v>29</v>
      </c>
      <c r="C11" s="97">
        <v>1374</v>
      </c>
      <c r="D11" s="97">
        <v>0</v>
      </c>
      <c r="E11" s="97">
        <v>6</v>
      </c>
      <c r="F11" s="91">
        <v>0</v>
      </c>
      <c r="G11" s="97"/>
      <c r="H11" s="97"/>
      <c r="I11" s="97"/>
      <c r="J11" s="91"/>
      <c r="K11" s="117">
        <f t="shared" si="3"/>
        <v>721002</v>
      </c>
      <c r="L11" s="117">
        <v>721002</v>
      </c>
      <c r="M11" s="117">
        <v>0</v>
      </c>
      <c r="N11" s="117">
        <v>0</v>
      </c>
      <c r="O11" s="117">
        <v>28767</v>
      </c>
      <c r="P11" s="117">
        <f ca="1" t="shared" si="2"/>
        <v>749769</v>
      </c>
      <c r="Q11" s="124"/>
      <c r="R11" s="91"/>
      <c r="S11" s="126"/>
    </row>
    <row r="12" s="73" customFormat="1" ht="18.75" customHeight="1" spans="1:19">
      <c r="A12" s="95">
        <v>6</v>
      </c>
      <c r="B12" s="96" t="s">
        <v>30</v>
      </c>
      <c r="C12" s="97">
        <v>620</v>
      </c>
      <c r="D12" s="97">
        <v>2</v>
      </c>
      <c r="E12" s="97">
        <v>3</v>
      </c>
      <c r="F12" s="91">
        <v>0</v>
      </c>
      <c r="G12" s="98">
        <v>1273</v>
      </c>
      <c r="H12" s="98">
        <v>1246</v>
      </c>
      <c r="I12" s="98">
        <v>8</v>
      </c>
      <c r="J12" s="91"/>
      <c r="K12" s="117">
        <f t="shared" si="3"/>
        <v>325512</v>
      </c>
      <c r="L12" s="117">
        <v>325512</v>
      </c>
      <c r="M12" s="117">
        <v>0</v>
      </c>
      <c r="N12" s="117">
        <v>1073595</v>
      </c>
      <c r="O12" s="117">
        <v>52747</v>
      </c>
      <c r="P12" s="117">
        <f ca="1" t="shared" si="2"/>
        <v>1451854</v>
      </c>
      <c r="Q12" s="124"/>
      <c r="R12" s="91"/>
      <c r="S12" s="126"/>
    </row>
    <row r="13" s="73" customFormat="1" ht="18.75" customHeight="1" spans="1:19">
      <c r="A13" s="95">
        <v>7</v>
      </c>
      <c r="B13" s="96" t="s">
        <v>31</v>
      </c>
      <c r="C13" s="97">
        <v>1012</v>
      </c>
      <c r="D13" s="97">
        <v>441</v>
      </c>
      <c r="E13" s="97">
        <v>4</v>
      </c>
      <c r="F13" s="91">
        <v>346</v>
      </c>
      <c r="G13" s="97"/>
      <c r="H13" s="97"/>
      <c r="I13" s="97"/>
      <c r="J13" s="91"/>
      <c r="K13" s="117">
        <f t="shared" si="3"/>
        <v>781740</v>
      </c>
      <c r="L13" s="117">
        <v>601820</v>
      </c>
      <c r="M13" s="117">
        <v>179920</v>
      </c>
      <c r="N13" s="117">
        <v>0</v>
      </c>
      <c r="O13" s="117">
        <v>19175</v>
      </c>
      <c r="P13" s="117">
        <f ca="1" t="shared" si="2"/>
        <v>800915</v>
      </c>
      <c r="Q13" s="124"/>
      <c r="R13" s="91"/>
      <c r="S13" s="126"/>
    </row>
    <row r="14" s="73" customFormat="1" ht="18.75" customHeight="1" spans="1:19">
      <c r="A14" s="95">
        <v>8</v>
      </c>
      <c r="B14" s="96" t="s">
        <v>32</v>
      </c>
      <c r="C14" s="98">
        <v>1200</v>
      </c>
      <c r="D14" s="98">
        <v>1032</v>
      </c>
      <c r="E14" s="98">
        <v>5</v>
      </c>
      <c r="F14" s="91">
        <v>478</v>
      </c>
      <c r="G14" s="97"/>
      <c r="H14" s="97"/>
      <c r="I14" s="97"/>
      <c r="J14" s="91"/>
      <c r="K14" s="117">
        <f t="shared" si="3"/>
        <v>1043500</v>
      </c>
      <c r="L14" s="117">
        <v>794940</v>
      </c>
      <c r="M14" s="117">
        <v>248560</v>
      </c>
      <c r="N14" s="117">
        <v>0</v>
      </c>
      <c r="O14" s="117">
        <v>23971</v>
      </c>
      <c r="P14" s="117">
        <f ca="1" t="shared" si="2"/>
        <v>1067471</v>
      </c>
      <c r="Q14" s="124"/>
      <c r="R14" s="91"/>
      <c r="S14" s="126"/>
    </row>
    <row r="15" s="73" customFormat="1" ht="18.75" customHeight="1" spans="1:19">
      <c r="A15" s="95">
        <v>9</v>
      </c>
      <c r="B15" s="96" t="s">
        <v>33</v>
      </c>
      <c r="C15" s="97">
        <f>102+268+61+40</f>
        <v>471</v>
      </c>
      <c r="D15" s="97">
        <f>102+268+61+40</f>
        <v>471</v>
      </c>
      <c r="E15" s="97">
        <v>0</v>
      </c>
      <c r="F15" s="91">
        <v>98</v>
      </c>
      <c r="G15" s="97">
        <v>255</v>
      </c>
      <c r="H15" s="97">
        <v>255</v>
      </c>
      <c r="I15" s="97">
        <v>2</v>
      </c>
      <c r="J15" s="91"/>
      <c r="K15" s="117">
        <f t="shared" si="3"/>
        <v>374537</v>
      </c>
      <c r="L15" s="117">
        <v>323577</v>
      </c>
      <c r="M15" s="117">
        <v>50960</v>
      </c>
      <c r="N15" s="117">
        <v>215653</v>
      </c>
      <c r="O15" s="117">
        <v>9583</v>
      </c>
      <c r="P15" s="117">
        <f ca="1" t="shared" si="2"/>
        <v>599773</v>
      </c>
      <c r="Q15" s="124"/>
      <c r="R15" s="91"/>
      <c r="S15" s="126"/>
    </row>
    <row r="16" s="73" customFormat="1" ht="18.75" customHeight="1" spans="1:19">
      <c r="A16" s="95">
        <v>10</v>
      </c>
      <c r="B16" s="96" t="s">
        <v>34</v>
      </c>
      <c r="C16" s="97">
        <v>352</v>
      </c>
      <c r="D16" s="97">
        <v>254</v>
      </c>
      <c r="E16" s="97">
        <v>2</v>
      </c>
      <c r="F16" s="91">
        <v>297</v>
      </c>
      <c r="G16" s="97"/>
      <c r="H16" s="97"/>
      <c r="I16" s="97"/>
      <c r="J16" s="91"/>
      <c r="K16" s="117">
        <f t="shared" si="3"/>
        <v>379552</v>
      </c>
      <c r="L16" s="117">
        <v>225112</v>
      </c>
      <c r="M16" s="117">
        <v>154440</v>
      </c>
      <c r="N16" s="117">
        <v>0</v>
      </c>
      <c r="O16" s="117">
        <v>9583</v>
      </c>
      <c r="P16" s="117">
        <f ca="1" t="shared" si="2"/>
        <v>389135</v>
      </c>
      <c r="Q16" s="124"/>
      <c r="R16" s="91"/>
      <c r="S16" s="126"/>
    </row>
    <row r="17" s="73" customFormat="1" ht="18.75" customHeight="1" spans="1:19">
      <c r="A17" s="95">
        <v>11</v>
      </c>
      <c r="B17" s="96" t="s">
        <v>35</v>
      </c>
      <c r="C17" s="97">
        <v>597</v>
      </c>
      <c r="D17" s="97">
        <v>319</v>
      </c>
      <c r="E17" s="97">
        <v>5</v>
      </c>
      <c r="F17" s="91">
        <v>363</v>
      </c>
      <c r="G17" s="97"/>
      <c r="H17" s="97"/>
      <c r="I17" s="97"/>
      <c r="J17" s="91"/>
      <c r="K17" s="117">
        <f t="shared" si="3"/>
        <v>551839</v>
      </c>
      <c r="L17" s="117">
        <v>363079</v>
      </c>
      <c r="M17" s="117">
        <v>188760</v>
      </c>
      <c r="N17" s="117">
        <v>0</v>
      </c>
      <c r="O17" s="117">
        <v>23971</v>
      </c>
      <c r="P17" s="117">
        <f ca="1" t="shared" si="2"/>
        <v>575810</v>
      </c>
      <c r="Q17" s="124"/>
      <c r="R17" s="91"/>
      <c r="S17" s="126"/>
    </row>
    <row r="18" s="73" customFormat="1" ht="18.75" customHeight="1" spans="1:19">
      <c r="A18" s="95">
        <v>12</v>
      </c>
      <c r="B18" s="96" t="s">
        <v>36</v>
      </c>
      <c r="C18" s="97">
        <v>851</v>
      </c>
      <c r="D18" s="97">
        <v>815</v>
      </c>
      <c r="E18" s="97">
        <v>0</v>
      </c>
      <c r="F18" s="91">
        <v>211</v>
      </c>
      <c r="G18" s="97">
        <v>424</v>
      </c>
      <c r="H18" s="97">
        <v>424</v>
      </c>
      <c r="I18" s="97">
        <v>0</v>
      </c>
      <c r="J18" s="91"/>
      <c r="K18" s="117">
        <f t="shared" si="3"/>
        <v>688597</v>
      </c>
      <c r="L18" s="117">
        <v>578877</v>
      </c>
      <c r="M18" s="117">
        <v>109720</v>
      </c>
      <c r="N18" s="117">
        <v>360824</v>
      </c>
      <c r="O18" s="117">
        <v>0</v>
      </c>
      <c r="P18" s="117">
        <f ca="1" t="shared" si="2"/>
        <v>1049421</v>
      </c>
      <c r="Q18" s="124"/>
      <c r="R18" s="91"/>
      <c r="S18" s="126"/>
    </row>
    <row r="19" s="73" customFormat="1" ht="18.75" customHeight="1" spans="1:19">
      <c r="A19" s="95">
        <v>13</v>
      </c>
      <c r="B19" s="96" t="s">
        <v>37</v>
      </c>
      <c r="C19" s="97">
        <v>571</v>
      </c>
      <c r="D19" s="97">
        <v>571</v>
      </c>
      <c r="E19" s="97">
        <v>1</v>
      </c>
      <c r="F19" s="91">
        <v>220</v>
      </c>
      <c r="G19" s="97"/>
      <c r="H19" s="97"/>
      <c r="I19" s="97"/>
      <c r="J19" s="91"/>
      <c r="K19" s="117">
        <f t="shared" si="3"/>
        <v>506161</v>
      </c>
      <c r="L19" s="117">
        <v>391761</v>
      </c>
      <c r="M19" s="117">
        <v>114400</v>
      </c>
      <c r="N19" s="117">
        <v>0</v>
      </c>
      <c r="O19" s="117">
        <v>4787</v>
      </c>
      <c r="P19" s="117">
        <f ca="1" t="shared" si="2"/>
        <v>510948</v>
      </c>
      <c r="Q19" s="124"/>
      <c r="R19" s="91"/>
      <c r="S19" s="126"/>
    </row>
    <row r="20" s="73" customFormat="1" ht="18.75" customHeight="1" spans="1:19">
      <c r="A20" s="95">
        <v>14</v>
      </c>
      <c r="B20" s="96" t="s">
        <v>38</v>
      </c>
      <c r="C20" s="97">
        <v>974</v>
      </c>
      <c r="D20" s="97">
        <v>917</v>
      </c>
      <c r="E20" s="97">
        <v>0</v>
      </c>
      <c r="F20" s="91">
        <v>106</v>
      </c>
      <c r="G20" s="97">
        <v>325</v>
      </c>
      <c r="H20" s="97">
        <v>324</v>
      </c>
      <c r="I20" s="97">
        <v>1</v>
      </c>
      <c r="J20" s="91"/>
      <c r="K20" s="117">
        <f t="shared" si="3"/>
        <v>715138</v>
      </c>
      <c r="L20" s="117">
        <v>660018</v>
      </c>
      <c r="M20" s="117">
        <v>55120</v>
      </c>
      <c r="N20" s="117">
        <v>275739</v>
      </c>
      <c r="O20" s="117">
        <v>4787</v>
      </c>
      <c r="P20" s="117">
        <f ca="1" t="shared" si="2"/>
        <v>995664</v>
      </c>
      <c r="Q20" s="124"/>
      <c r="R20" s="91"/>
      <c r="S20" s="126"/>
    </row>
    <row r="21" s="73" customFormat="1" ht="18.75" customHeight="1" spans="1:19">
      <c r="A21" s="95">
        <v>15</v>
      </c>
      <c r="B21" s="96" t="s">
        <v>39</v>
      </c>
      <c r="C21" s="97">
        <v>460</v>
      </c>
      <c r="D21" s="97">
        <v>459</v>
      </c>
      <c r="E21" s="97">
        <v>5</v>
      </c>
      <c r="F21" s="91">
        <v>143</v>
      </c>
      <c r="G21" s="97">
        <v>208</v>
      </c>
      <c r="H21" s="97">
        <v>206</v>
      </c>
      <c r="I21" s="97">
        <v>3</v>
      </c>
      <c r="J21" s="91"/>
      <c r="K21" s="117">
        <f t="shared" si="3"/>
        <v>387640</v>
      </c>
      <c r="L21" s="117">
        <v>313280</v>
      </c>
      <c r="M21" s="117">
        <v>74360</v>
      </c>
      <c r="N21" s="117">
        <v>175783</v>
      </c>
      <c r="O21" s="117">
        <v>38359</v>
      </c>
      <c r="P21" s="117">
        <f ca="1" t="shared" si="2"/>
        <v>601782</v>
      </c>
      <c r="Q21" s="124"/>
      <c r="R21" s="91"/>
      <c r="S21" s="126"/>
    </row>
    <row r="22" s="73" customFormat="1" ht="18.75" customHeight="1" spans="1:19">
      <c r="A22" s="95">
        <v>16</v>
      </c>
      <c r="B22" s="96" t="s">
        <v>40</v>
      </c>
      <c r="C22" s="97">
        <v>679</v>
      </c>
      <c r="D22" s="97">
        <v>675</v>
      </c>
      <c r="E22" s="97">
        <v>1</v>
      </c>
      <c r="F22" s="91">
        <v>318</v>
      </c>
      <c r="G22" s="97">
        <v>381</v>
      </c>
      <c r="H22" s="97">
        <v>381</v>
      </c>
      <c r="I22" s="97">
        <v>0</v>
      </c>
      <c r="J22" s="91"/>
      <c r="K22" s="117">
        <f t="shared" si="3"/>
        <v>630677</v>
      </c>
      <c r="L22" s="117">
        <v>465317</v>
      </c>
      <c r="M22" s="117">
        <v>165360</v>
      </c>
      <c r="N22" s="117">
        <v>324231</v>
      </c>
      <c r="O22" s="117">
        <v>4787</v>
      </c>
      <c r="P22" s="117">
        <f ca="1" t="shared" si="2"/>
        <v>959695</v>
      </c>
      <c r="Q22" s="124"/>
      <c r="R22" s="91"/>
      <c r="S22" s="126"/>
    </row>
    <row r="23" s="73" customFormat="1" ht="18.75" customHeight="1" spans="1:19">
      <c r="A23" s="95">
        <v>17</v>
      </c>
      <c r="B23" s="96" t="s">
        <v>41</v>
      </c>
      <c r="C23" s="97">
        <v>954</v>
      </c>
      <c r="D23" s="97">
        <v>938</v>
      </c>
      <c r="E23" s="97">
        <v>7</v>
      </c>
      <c r="F23" s="91">
        <v>19</v>
      </c>
      <c r="G23" s="97">
        <v>562</v>
      </c>
      <c r="H23" s="97">
        <v>562</v>
      </c>
      <c r="I23" s="97">
        <v>4</v>
      </c>
      <c r="J23" s="91"/>
      <c r="K23" s="117">
        <f t="shared" si="3"/>
        <v>659106</v>
      </c>
      <c r="L23" s="117">
        <v>649226</v>
      </c>
      <c r="M23" s="117">
        <v>9880</v>
      </c>
      <c r="N23" s="117">
        <v>475558</v>
      </c>
      <c r="O23" s="117">
        <v>52747</v>
      </c>
      <c r="P23" s="117">
        <f ca="1" t="shared" si="2"/>
        <v>1187411</v>
      </c>
      <c r="Q23" s="124"/>
      <c r="R23" s="91"/>
      <c r="S23" s="126"/>
    </row>
    <row r="24" s="73" customFormat="1" ht="18.75" customHeight="1" spans="1:19">
      <c r="A24" s="95">
        <v>18</v>
      </c>
      <c r="B24" s="96" t="s">
        <v>42</v>
      </c>
      <c r="C24" s="97">
        <v>659</v>
      </c>
      <c r="D24" s="97">
        <v>658</v>
      </c>
      <c r="E24" s="97">
        <v>1</v>
      </c>
      <c r="F24" s="91">
        <v>70</v>
      </c>
      <c r="G24" s="97">
        <v>312</v>
      </c>
      <c r="H24" s="97">
        <v>312</v>
      </c>
      <c r="I24" s="97">
        <v>0</v>
      </c>
      <c r="J24" s="91"/>
      <c r="K24" s="117">
        <f t="shared" si="3"/>
        <v>488457</v>
      </c>
      <c r="L24" s="117">
        <v>452057</v>
      </c>
      <c r="M24" s="117">
        <v>36400</v>
      </c>
      <c r="N24" s="117">
        <v>265512</v>
      </c>
      <c r="O24" s="117">
        <v>4787</v>
      </c>
      <c r="P24" s="117">
        <f ca="1" t="shared" si="2"/>
        <v>758756</v>
      </c>
      <c r="Q24" s="124"/>
      <c r="R24" s="91"/>
      <c r="S24" s="126"/>
    </row>
    <row r="25" s="73" customFormat="1" ht="18.75" customHeight="1" spans="1:19">
      <c r="A25" s="95">
        <v>19</v>
      </c>
      <c r="B25" s="96" t="s">
        <v>43</v>
      </c>
      <c r="C25" s="97">
        <v>915</v>
      </c>
      <c r="D25" s="97">
        <v>914</v>
      </c>
      <c r="E25" s="97">
        <v>6</v>
      </c>
      <c r="F25" s="91">
        <v>121</v>
      </c>
      <c r="G25" s="97">
        <v>400</v>
      </c>
      <c r="H25" s="97">
        <v>400</v>
      </c>
      <c r="I25" s="97">
        <v>3</v>
      </c>
      <c r="J25" s="91"/>
      <c r="K25" s="117">
        <f t="shared" si="3"/>
        <v>688269</v>
      </c>
      <c r="L25" s="117">
        <v>625349</v>
      </c>
      <c r="M25" s="117">
        <v>62920</v>
      </c>
      <c r="N25" s="117">
        <v>338372</v>
      </c>
      <c r="O25" s="117">
        <v>43155</v>
      </c>
      <c r="P25" s="117">
        <f ca="1" t="shared" si="2"/>
        <v>1069796</v>
      </c>
      <c r="Q25" s="124"/>
      <c r="R25" s="91"/>
      <c r="S25" s="126"/>
    </row>
    <row r="26" s="73" customFormat="1" ht="18.75" customHeight="1" spans="1:19">
      <c r="A26" s="95">
        <v>20</v>
      </c>
      <c r="B26" s="96" t="s">
        <v>44</v>
      </c>
      <c r="C26" s="97">
        <v>638</v>
      </c>
      <c r="D26" s="97">
        <v>638</v>
      </c>
      <c r="E26" s="97">
        <v>1</v>
      </c>
      <c r="F26" s="91">
        <v>370</v>
      </c>
      <c r="G26" s="97">
        <v>391</v>
      </c>
      <c r="H26" s="97">
        <v>391</v>
      </c>
      <c r="I26" s="97">
        <v>0</v>
      </c>
      <c r="J26" s="91"/>
      <c r="K26" s="117">
        <f t="shared" si="3"/>
        <v>630190</v>
      </c>
      <c r="L26" s="117">
        <v>437790</v>
      </c>
      <c r="M26" s="117">
        <v>192400</v>
      </c>
      <c r="N26" s="117">
        <v>332741</v>
      </c>
      <c r="O26" s="117">
        <v>4787</v>
      </c>
      <c r="P26" s="117">
        <f ca="1" t="shared" si="2"/>
        <v>967718</v>
      </c>
      <c r="Q26" s="124"/>
      <c r="R26" s="91"/>
      <c r="S26" s="126"/>
    </row>
    <row r="27" s="74" customFormat="1" ht="20.25" customHeight="1" spans="1:19">
      <c r="A27" s="95">
        <v>21</v>
      </c>
      <c r="B27" s="99" t="s">
        <v>45</v>
      </c>
      <c r="C27" s="100"/>
      <c r="D27" s="100"/>
      <c r="E27" s="100"/>
      <c r="F27" s="100"/>
      <c r="G27" s="100"/>
      <c r="H27" s="100"/>
      <c r="I27" s="100"/>
      <c r="J27" s="100">
        <v>97</v>
      </c>
      <c r="K27" s="117">
        <f ca="1" t="shared" si="3"/>
        <v>0</v>
      </c>
      <c r="L27" s="117">
        <f ca="1">K27-M27</f>
        <v>0</v>
      </c>
      <c r="M27" s="119">
        <v>0</v>
      </c>
      <c r="N27" s="119">
        <v>0</v>
      </c>
      <c r="O27" s="117">
        <v>465203</v>
      </c>
      <c r="P27" s="117">
        <f ca="1" t="shared" si="2"/>
        <v>465203</v>
      </c>
      <c r="Q27" s="124"/>
      <c r="R27" s="91"/>
      <c r="S27" s="126"/>
    </row>
    <row r="28" spans="1:19">
      <c r="A28" s="101" t="s">
        <v>46</v>
      </c>
      <c r="B28" s="102"/>
      <c r="C28" s="102"/>
      <c r="D28" s="102"/>
      <c r="E28" s="102"/>
      <c r="F28" s="102"/>
      <c r="G28" s="102"/>
      <c r="H28" s="102"/>
      <c r="I28" s="102"/>
      <c r="J28" s="102"/>
      <c r="K28" s="102"/>
      <c r="L28" s="102"/>
      <c r="M28" s="102"/>
      <c r="N28" s="102"/>
      <c r="O28" s="102"/>
      <c r="P28" s="102"/>
      <c r="Q28" s="102"/>
      <c r="R28" s="102"/>
      <c r="S28" s="68"/>
    </row>
  </sheetData>
  <protectedRanges>
    <protectedRange sqref="B3" name="区域1"/>
  </protectedRanges>
  <mergeCells count="21">
    <mergeCell ref="A1:Q1"/>
    <mergeCell ref="P2:Q2"/>
    <mergeCell ref="C3:F3"/>
    <mergeCell ref="G3:I3"/>
    <mergeCell ref="K3:P3"/>
    <mergeCell ref="Q3:R3"/>
    <mergeCell ref="D4:F4"/>
    <mergeCell ref="H4:I4"/>
    <mergeCell ref="L4:M4"/>
    <mergeCell ref="A3:A5"/>
    <mergeCell ref="B3:B5"/>
    <mergeCell ref="C4:C5"/>
    <mergeCell ref="G4:G5"/>
    <mergeCell ref="J4:J5"/>
    <mergeCell ref="K4:K5"/>
    <mergeCell ref="N4:N5"/>
    <mergeCell ref="O4:O5"/>
    <mergeCell ref="P4:P5"/>
    <mergeCell ref="Q4:Q5"/>
    <mergeCell ref="R4:R5"/>
    <mergeCell ref="S3:S5"/>
  </mergeCells>
  <pageMargins left="0.751388888888889" right="0.472222222222222" top="0.354166666666667" bottom="0.196527777777778" header="0.314583333333333" footer="0.196527777777778"/>
  <pageSetup paperSize="9" scale="9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opLeftCell="A4" workbookViewId="0">
      <selection activeCell="A2" sqref="A2:E2"/>
    </sheetView>
  </sheetViews>
  <sheetFormatPr defaultColWidth="9" defaultRowHeight="14" outlineLevelCol="4"/>
  <cols>
    <col min="1" max="1" width="25.5" customWidth="1"/>
    <col min="2" max="2" width="27" customWidth="1"/>
    <col min="3" max="3" width="74.2545454545455" customWidth="1"/>
    <col min="4" max="4" width="24.6272727272727" customWidth="1"/>
    <col min="5" max="5" width="20.1272727272727" customWidth="1"/>
  </cols>
  <sheetData>
    <row r="1" s="53" customFormat="1" ht="18" spans="1:5">
      <c r="A1" s="56" t="s">
        <v>47</v>
      </c>
      <c r="B1" s="57"/>
      <c r="C1" s="58"/>
      <c r="D1" s="58"/>
      <c r="E1" s="58"/>
    </row>
    <row r="2" s="53" customFormat="1" ht="36" customHeight="1" spans="1:5">
      <c r="A2" s="59" t="s">
        <v>48</v>
      </c>
      <c r="B2" s="60"/>
      <c r="C2" s="60"/>
      <c r="D2" s="60"/>
      <c r="E2" s="60"/>
    </row>
    <row r="3" s="53" customFormat="1" ht="23.1" customHeight="1" spans="1:5">
      <c r="A3" s="56" t="s">
        <v>49</v>
      </c>
      <c r="B3" s="61"/>
      <c r="C3" s="61"/>
      <c r="D3" s="61"/>
      <c r="E3" s="61"/>
    </row>
    <row r="4" s="53" customFormat="1" ht="33" customHeight="1" spans="1:5">
      <c r="A4" s="62" t="s">
        <v>50</v>
      </c>
      <c r="B4" s="63" t="s">
        <v>51</v>
      </c>
      <c r="C4" s="63"/>
      <c r="D4" s="64" t="s">
        <v>52</v>
      </c>
      <c r="E4" s="64">
        <v>1750.97</v>
      </c>
    </row>
    <row r="5" s="53" customFormat="1" ht="96" customHeight="1" spans="1:5">
      <c r="A5" s="62" t="s">
        <v>53</v>
      </c>
      <c r="B5" s="63" t="s">
        <v>54</v>
      </c>
      <c r="C5" s="63"/>
      <c r="D5" s="63"/>
      <c r="E5" s="63"/>
    </row>
    <row r="6" s="53" customFormat="1" ht="34.15" customHeight="1" spans="1:5">
      <c r="A6" s="65" t="s">
        <v>55</v>
      </c>
      <c r="B6" s="65"/>
      <c r="C6" s="65"/>
      <c r="D6" s="65" t="s">
        <v>56</v>
      </c>
      <c r="E6" s="65"/>
    </row>
    <row r="7" s="53" customFormat="1" ht="37.15" customHeight="1" spans="1:5">
      <c r="A7" s="65" t="s">
        <v>57</v>
      </c>
      <c r="B7" s="65" t="s">
        <v>58</v>
      </c>
      <c r="C7" s="65" t="s">
        <v>59</v>
      </c>
      <c r="D7" s="65" t="s">
        <v>60</v>
      </c>
      <c r="E7" s="65"/>
    </row>
    <row r="8" s="54" customFormat="1" ht="36" customHeight="1" spans="1:5">
      <c r="A8" s="66" t="s">
        <v>61</v>
      </c>
      <c r="B8" s="66" t="s">
        <v>62</v>
      </c>
      <c r="C8" s="66" t="s">
        <v>63</v>
      </c>
      <c r="D8" s="65">
        <v>1</v>
      </c>
      <c r="E8" s="65"/>
    </row>
    <row r="9" s="54" customFormat="1" ht="36" customHeight="1" spans="1:5">
      <c r="A9" s="66" t="s">
        <v>61</v>
      </c>
      <c r="B9" s="66" t="s">
        <v>62</v>
      </c>
      <c r="C9" s="66" t="s">
        <v>64</v>
      </c>
      <c r="D9" s="65">
        <v>0.05</v>
      </c>
      <c r="E9" s="65"/>
    </row>
    <row r="10" s="54" customFormat="1" ht="36" customHeight="1" spans="1:5">
      <c r="A10" s="66" t="s">
        <v>61</v>
      </c>
      <c r="B10" s="66" t="s">
        <v>65</v>
      </c>
      <c r="C10" s="66" t="s">
        <v>66</v>
      </c>
      <c r="D10" s="65">
        <v>1</v>
      </c>
      <c r="E10" s="65"/>
    </row>
    <row r="11" s="54" customFormat="1" ht="36" customHeight="1" spans="1:5">
      <c r="A11" s="66" t="s">
        <v>61</v>
      </c>
      <c r="B11" s="66" t="s">
        <v>67</v>
      </c>
      <c r="C11" s="66" t="s">
        <v>68</v>
      </c>
      <c r="D11" s="65" t="s">
        <v>69</v>
      </c>
      <c r="E11" s="65"/>
    </row>
    <row r="12" s="54" customFormat="1" ht="36" customHeight="1" spans="1:5">
      <c r="A12" s="66" t="s">
        <v>61</v>
      </c>
      <c r="B12" s="66" t="s">
        <v>67</v>
      </c>
      <c r="C12" s="66" t="s">
        <v>70</v>
      </c>
      <c r="D12" s="65" t="s">
        <v>71</v>
      </c>
      <c r="E12" s="65"/>
    </row>
    <row r="13" s="54" customFormat="1" ht="36" customHeight="1" spans="1:5">
      <c r="A13" s="66" t="s">
        <v>61</v>
      </c>
      <c r="B13" s="66" t="s">
        <v>67</v>
      </c>
      <c r="C13" s="66" t="s">
        <v>72</v>
      </c>
      <c r="D13" s="65" t="s">
        <v>73</v>
      </c>
      <c r="E13" s="65"/>
    </row>
    <row r="14" s="54" customFormat="1" ht="36" customHeight="1" spans="1:5">
      <c r="A14" s="66" t="s">
        <v>61</v>
      </c>
      <c r="B14" s="66" t="s">
        <v>67</v>
      </c>
      <c r="C14" s="66" t="s">
        <v>74</v>
      </c>
      <c r="D14" s="65" t="s">
        <v>75</v>
      </c>
      <c r="E14" s="65"/>
    </row>
    <row r="15" s="55" customFormat="1" ht="36" customHeight="1" spans="1:5">
      <c r="A15" s="66" t="s">
        <v>76</v>
      </c>
      <c r="B15" s="66" t="s">
        <v>77</v>
      </c>
      <c r="C15" s="66" t="s">
        <v>78</v>
      </c>
      <c r="D15" s="65" t="s">
        <v>79</v>
      </c>
      <c r="E15" s="65"/>
    </row>
    <row r="16" s="53" customFormat="1" ht="36" customHeight="1" spans="1:5">
      <c r="A16" s="66" t="s">
        <v>76</v>
      </c>
      <c r="B16" s="66" t="s">
        <v>77</v>
      </c>
      <c r="C16" s="66" t="s">
        <v>80</v>
      </c>
      <c r="D16" s="65">
        <v>1</v>
      </c>
      <c r="E16" s="65"/>
    </row>
    <row r="17" s="53" customFormat="1" ht="36" customHeight="1" spans="1:5">
      <c r="A17" s="66" t="s">
        <v>76</v>
      </c>
      <c r="B17" s="66" t="s">
        <v>81</v>
      </c>
      <c r="C17" s="66" t="s">
        <v>82</v>
      </c>
      <c r="D17" s="65" t="s">
        <v>83</v>
      </c>
      <c r="E17" s="65"/>
    </row>
    <row r="18" s="53" customFormat="1" ht="36" customHeight="1" spans="1:5">
      <c r="A18" s="66" t="s">
        <v>84</v>
      </c>
      <c r="B18" s="66" t="s">
        <v>85</v>
      </c>
      <c r="C18" s="66" t="s">
        <v>86</v>
      </c>
      <c r="D18" s="65" t="s">
        <v>87</v>
      </c>
      <c r="E18" s="65"/>
    </row>
    <row r="19" s="55" customFormat="1" ht="36" customHeight="1" spans="1:5">
      <c r="A19" s="66" t="s">
        <v>84</v>
      </c>
      <c r="B19" s="66" t="s">
        <v>85</v>
      </c>
      <c r="C19" s="66" t="s">
        <v>88</v>
      </c>
      <c r="D19" s="65" t="s">
        <v>87</v>
      </c>
      <c r="E19" s="65"/>
    </row>
    <row r="20" ht="15" spans="1:5">
      <c r="A20" s="67"/>
      <c r="B20" s="67"/>
      <c r="C20" s="67"/>
      <c r="D20" s="67"/>
      <c r="E20" s="67"/>
    </row>
  </sheetData>
  <mergeCells count="18">
    <mergeCell ref="A2:E2"/>
    <mergeCell ref="B4:C4"/>
    <mergeCell ref="B5:E5"/>
    <mergeCell ref="A6:C6"/>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s>
  <pageMargins left="1.22013888888889" right="0.472222222222222" top="0.865972222222222" bottom="0.55" header="0.3" footer="0.3"/>
  <pageSetup paperSize="9" scale="6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4"/>
  <sheetViews>
    <sheetView showZeros="0" view="pageBreakPreview" zoomScale="115" zoomScaleNormal="100" zoomScaleSheetLayoutView="115" workbookViewId="0">
      <pane xSplit="1" ySplit="8" topLeftCell="B21" activePane="bottomRight" state="frozen"/>
      <selection/>
      <selection pane="topRight"/>
      <selection pane="bottomLeft"/>
      <selection pane="bottomRight" activeCell="D26" sqref="D26"/>
    </sheetView>
  </sheetViews>
  <sheetFormatPr defaultColWidth="9" defaultRowHeight="14"/>
  <cols>
    <col min="1" max="1" width="24.0818181818182" style="3" customWidth="1"/>
    <col min="2" max="2" width="10.9090909090909" style="3" customWidth="1"/>
    <col min="3" max="3" width="8.40909090909091" style="3" customWidth="1"/>
    <col min="4" max="5" width="10.4454545454545" style="3" customWidth="1"/>
    <col min="6" max="9" width="9.09090909090909" style="3" customWidth="1"/>
    <col min="10" max="10" width="13.1727272727273" style="3" customWidth="1"/>
    <col min="11" max="11" width="69.3181818181818" style="3" customWidth="1"/>
    <col min="12" max="12" width="15.7363636363636" style="3" customWidth="1"/>
    <col min="13" max="15" width="8.85454545454546" style="4" customWidth="1"/>
    <col min="16" max="18" width="8.17272727272727" style="4" customWidth="1"/>
    <col min="19" max="20" width="8.17272727272727" style="3" customWidth="1"/>
    <col min="21" max="26" width="10.2272727272727" style="4" customWidth="1"/>
    <col min="27" max="32" width="8.17272727272727" style="3" customWidth="1"/>
    <col min="33" max="16384" width="9" style="3"/>
  </cols>
  <sheetData>
    <row r="1" ht="12" customHeight="1" spans="1:1">
      <c r="A1" s="1" t="s">
        <v>89</v>
      </c>
    </row>
    <row r="2" ht="21" customHeight="1" spans="1:32">
      <c r="A2" s="5" t="s">
        <v>90</v>
      </c>
      <c r="B2" s="5"/>
      <c r="C2" s="5"/>
      <c r="D2" s="5"/>
      <c r="E2" s="5"/>
      <c r="F2" s="5"/>
      <c r="G2" s="5"/>
      <c r="H2" s="5"/>
      <c r="I2" s="5"/>
      <c r="J2" s="5"/>
      <c r="K2" s="5"/>
      <c r="L2" s="5"/>
      <c r="M2" s="30"/>
      <c r="N2" s="30"/>
      <c r="O2" s="30"/>
      <c r="P2" s="30"/>
      <c r="Q2" s="30"/>
      <c r="R2" s="30"/>
      <c r="S2" s="5"/>
      <c r="T2" s="5"/>
      <c r="U2" s="30"/>
      <c r="V2" s="30"/>
      <c r="W2" s="30"/>
      <c r="X2" s="30"/>
      <c r="Y2" s="30"/>
      <c r="Z2" s="30"/>
      <c r="AA2" s="5"/>
      <c r="AB2" s="5"/>
      <c r="AC2" s="5"/>
      <c r="AD2" s="5"/>
      <c r="AE2" s="5"/>
      <c r="AF2" s="5"/>
    </row>
    <row r="3" spans="11:32">
      <c r="K3" s="31" t="s">
        <v>91</v>
      </c>
      <c r="S3" s="4"/>
      <c r="T3" s="43"/>
      <c r="AE3" s="43" t="s">
        <v>92</v>
      </c>
      <c r="AF3" s="43"/>
    </row>
    <row r="4" s="1" customFormat="1" ht="15" customHeight="1" spans="1:32">
      <c r="A4" s="6" t="s">
        <v>93</v>
      </c>
      <c r="B4" s="7" t="s">
        <v>94</v>
      </c>
      <c r="C4" s="8"/>
      <c r="D4" s="7" t="s">
        <v>95</v>
      </c>
      <c r="E4" s="9"/>
      <c r="F4" s="9"/>
      <c r="G4" s="9"/>
      <c r="H4" s="9"/>
      <c r="I4" s="9"/>
      <c r="J4" s="9"/>
      <c r="K4" s="8"/>
      <c r="L4" s="6" t="s">
        <v>93</v>
      </c>
      <c r="M4" s="6" t="s">
        <v>96</v>
      </c>
      <c r="N4" s="6"/>
      <c r="O4" s="6"/>
      <c r="P4" s="6"/>
      <c r="Q4" s="6"/>
      <c r="R4" s="6"/>
      <c r="S4" s="6"/>
      <c r="T4" s="6"/>
      <c r="U4" s="6" t="s">
        <v>97</v>
      </c>
      <c r="V4" s="6"/>
      <c r="W4" s="6"/>
      <c r="X4" s="6"/>
      <c r="Y4" s="6"/>
      <c r="Z4" s="6"/>
      <c r="AA4" s="6"/>
      <c r="AB4" s="6"/>
      <c r="AC4" s="6" t="s">
        <v>98</v>
      </c>
      <c r="AD4" s="6"/>
      <c r="AE4" s="6"/>
      <c r="AF4" s="6"/>
    </row>
    <row r="5" s="1" customFormat="1" ht="15" customHeight="1" spans="1:32">
      <c r="A5" s="6"/>
      <c r="B5" s="10"/>
      <c r="C5" s="11"/>
      <c r="D5" s="12"/>
      <c r="E5" s="13"/>
      <c r="F5" s="13"/>
      <c r="G5" s="13"/>
      <c r="H5" s="13"/>
      <c r="I5" s="13"/>
      <c r="J5" s="13"/>
      <c r="K5" s="14"/>
      <c r="L5" s="6"/>
      <c r="M5" s="32" t="s">
        <v>99</v>
      </c>
      <c r="N5" s="33"/>
      <c r="O5" s="34"/>
      <c r="P5" s="32" t="s">
        <v>100</v>
      </c>
      <c r="Q5" s="33"/>
      <c r="R5" s="34"/>
      <c r="S5" s="6"/>
      <c r="T5" s="6"/>
      <c r="U5" s="32" t="s">
        <v>99</v>
      </c>
      <c r="V5" s="33"/>
      <c r="W5" s="34"/>
      <c r="X5" s="32" t="s">
        <v>100</v>
      </c>
      <c r="Y5" s="33"/>
      <c r="Z5" s="34"/>
      <c r="AA5" s="6"/>
      <c r="AB5" s="6"/>
      <c r="AC5" s="6"/>
      <c r="AD5" s="6"/>
      <c r="AE5" s="6"/>
      <c r="AF5" s="6"/>
    </row>
    <row r="6" s="1" customFormat="1" ht="15" customHeight="1" spans="1:32">
      <c r="A6" s="6"/>
      <c r="B6" s="12"/>
      <c r="C6" s="14"/>
      <c r="D6" s="6" t="s">
        <v>101</v>
      </c>
      <c r="E6" s="6" t="s">
        <v>102</v>
      </c>
      <c r="F6" s="6"/>
      <c r="G6" s="6"/>
      <c r="H6" s="6" t="s">
        <v>103</v>
      </c>
      <c r="I6" s="6" t="s">
        <v>104</v>
      </c>
      <c r="J6" s="6" t="s">
        <v>8</v>
      </c>
      <c r="K6" s="6" t="s">
        <v>105</v>
      </c>
      <c r="L6" s="6"/>
      <c r="M6" s="6" t="s">
        <v>101</v>
      </c>
      <c r="N6" s="6" t="s">
        <v>106</v>
      </c>
      <c r="O6" s="6" t="s">
        <v>107</v>
      </c>
      <c r="P6" s="6" t="s">
        <v>101</v>
      </c>
      <c r="Q6" s="6" t="s">
        <v>106</v>
      </c>
      <c r="R6" s="6" t="s">
        <v>107</v>
      </c>
      <c r="S6" s="6" t="s">
        <v>108</v>
      </c>
      <c r="T6" s="6" t="s">
        <v>109</v>
      </c>
      <c r="U6" s="6" t="s">
        <v>101</v>
      </c>
      <c r="V6" s="6" t="s">
        <v>110</v>
      </c>
      <c r="W6" s="6" t="s">
        <v>111</v>
      </c>
      <c r="X6" s="6" t="s">
        <v>101</v>
      </c>
      <c r="Y6" s="6" t="s">
        <v>110</v>
      </c>
      <c r="Z6" s="6" t="s">
        <v>111</v>
      </c>
      <c r="AA6" s="6" t="s">
        <v>112</v>
      </c>
      <c r="AB6" s="6" t="s">
        <v>113</v>
      </c>
      <c r="AC6" s="6" t="s">
        <v>101</v>
      </c>
      <c r="AD6" s="6" t="s">
        <v>110</v>
      </c>
      <c r="AE6" s="6" t="s">
        <v>111</v>
      </c>
      <c r="AF6" s="6" t="s">
        <v>114</v>
      </c>
    </row>
    <row r="7" s="1" customFormat="1" ht="21.95" customHeight="1" spans="1:32">
      <c r="A7" s="6"/>
      <c r="B7" s="6" t="s">
        <v>99</v>
      </c>
      <c r="C7" s="6" t="s">
        <v>100</v>
      </c>
      <c r="D7" s="6"/>
      <c r="E7" s="15" t="s">
        <v>101</v>
      </c>
      <c r="F7" s="6" t="s">
        <v>23</v>
      </c>
      <c r="G7" s="6" t="s">
        <v>115</v>
      </c>
      <c r="H7" s="6"/>
      <c r="I7" s="6"/>
      <c r="J7" s="6"/>
      <c r="K7" s="6"/>
      <c r="L7" s="6"/>
      <c r="M7" s="6"/>
      <c r="N7" s="6"/>
      <c r="O7" s="6"/>
      <c r="P7" s="6"/>
      <c r="Q7" s="6"/>
      <c r="R7" s="6"/>
      <c r="S7" s="6"/>
      <c r="T7" s="6"/>
      <c r="U7" s="6"/>
      <c r="V7" s="6"/>
      <c r="W7" s="6"/>
      <c r="X7" s="6"/>
      <c r="Y7" s="6"/>
      <c r="Z7" s="6"/>
      <c r="AA7" s="6"/>
      <c r="AB7" s="6"/>
      <c r="AC7" s="6"/>
      <c r="AD7" s="6"/>
      <c r="AE7" s="6"/>
      <c r="AF7" s="6"/>
    </row>
    <row r="8" s="2" customFormat="1" ht="20.1" customHeight="1" spans="1:32">
      <c r="A8" s="16" t="s">
        <v>116</v>
      </c>
      <c r="B8" s="17">
        <f>D8+M8+U8+AC8</f>
        <v>34241.8</v>
      </c>
      <c r="C8" s="17">
        <f>P8+X8</f>
        <v>1786.88</v>
      </c>
      <c r="D8" s="17">
        <f>E8+H8+I8</f>
        <v>17032.63</v>
      </c>
      <c r="E8" s="17">
        <f>E9+E20+E25+E26+E27+E28+E29+E31+E30+E32+E33</f>
        <v>14938.2</v>
      </c>
      <c r="F8" s="17">
        <f>F9+F20+F25+F26+F27+F28+F29+F31+F30+F32+F33</f>
        <v>8748.65</v>
      </c>
      <c r="G8" s="17">
        <f>G9+G20+G25+G26+G27+G28+G29+G31+G30+G32+G33</f>
        <v>6187.37</v>
      </c>
      <c r="H8" s="17">
        <f>H9+H20+H25+H26+H27+H28+H29+H31+H30+H32+H33</f>
        <v>866.47</v>
      </c>
      <c r="I8" s="17">
        <f>I9+I20+I25+I26+I27+I28+I29+I31+I30+I32+I33</f>
        <v>1227.96</v>
      </c>
      <c r="J8" s="17"/>
      <c r="K8" s="17"/>
      <c r="L8" s="16" t="s">
        <v>116</v>
      </c>
      <c r="M8" s="35">
        <v>5579.58</v>
      </c>
      <c r="N8" s="35">
        <v>2726.2</v>
      </c>
      <c r="O8" s="35">
        <v>2853.38</v>
      </c>
      <c r="P8" s="35">
        <v>754.85</v>
      </c>
      <c r="Q8" s="35">
        <v>369.56</v>
      </c>
      <c r="R8" s="35">
        <v>385.29</v>
      </c>
      <c r="S8" s="17"/>
      <c r="T8" s="17"/>
      <c r="U8" s="35">
        <v>11491.09</v>
      </c>
      <c r="V8" s="35">
        <v>7510.25</v>
      </c>
      <c r="W8" s="35">
        <v>3980.84</v>
      </c>
      <c r="X8" s="35">
        <v>1032.03</v>
      </c>
      <c r="Y8" s="35">
        <v>653.76</v>
      </c>
      <c r="Z8" s="35">
        <v>378.27</v>
      </c>
      <c r="AA8" s="17"/>
      <c r="AB8" s="17"/>
      <c r="AC8" s="17">
        <v>138.5</v>
      </c>
      <c r="AD8" s="17">
        <v>80.795</v>
      </c>
      <c r="AE8" s="17">
        <v>57.705</v>
      </c>
      <c r="AF8" s="17"/>
    </row>
    <row r="9" s="2" customFormat="1" ht="20.1" customHeight="1" spans="1:32">
      <c r="A9" s="16" t="s">
        <v>117</v>
      </c>
      <c r="B9" s="17">
        <f>D9+M9+U9+AC9</f>
        <v>420.35</v>
      </c>
      <c r="C9" s="17">
        <f>P9+X9</f>
        <v>48.29</v>
      </c>
      <c r="D9" s="17">
        <f>E9+H9+I9</f>
        <v>370.63</v>
      </c>
      <c r="E9" s="17">
        <v>204.72</v>
      </c>
      <c r="F9" s="17">
        <f>SUM(F10:F18)</f>
        <v>68.56</v>
      </c>
      <c r="G9" s="17">
        <v>133.98</v>
      </c>
      <c r="H9" s="17">
        <f>SUM(H10:H18)</f>
        <v>165.91</v>
      </c>
      <c r="I9" s="17">
        <f>SUM(I10:I18)</f>
        <v>0</v>
      </c>
      <c r="J9" s="17"/>
      <c r="K9" s="17"/>
      <c r="L9" s="16" t="s">
        <v>117</v>
      </c>
      <c r="M9" s="35">
        <v>23.12</v>
      </c>
      <c r="N9" s="35">
        <v>9.55</v>
      </c>
      <c r="O9" s="35">
        <v>13.57</v>
      </c>
      <c r="P9" s="35">
        <v>6.95</v>
      </c>
      <c r="Q9" s="35">
        <v>2.87</v>
      </c>
      <c r="R9" s="35">
        <v>4.08</v>
      </c>
      <c r="S9" s="17"/>
      <c r="T9" s="17"/>
      <c r="U9" s="35">
        <v>26.6</v>
      </c>
      <c r="V9" s="44">
        <v>4.21</v>
      </c>
      <c r="W9" s="44">
        <v>22.39</v>
      </c>
      <c r="X9" s="44">
        <v>41.34</v>
      </c>
      <c r="Y9" s="44">
        <v>6.54</v>
      </c>
      <c r="Z9" s="44">
        <v>34.8</v>
      </c>
      <c r="AA9" s="50"/>
      <c r="AB9" s="50"/>
      <c r="AC9" s="17"/>
      <c r="AD9" s="17"/>
      <c r="AE9" s="17"/>
      <c r="AF9" s="17"/>
    </row>
    <row r="10" s="1" customFormat="1" ht="32" customHeight="1" spans="1:32">
      <c r="A10" s="18" t="s">
        <v>118</v>
      </c>
      <c r="B10" s="19">
        <f>D10+M10+U10+AC10</f>
        <v>60.8</v>
      </c>
      <c r="C10" s="19">
        <f>P10+X10</f>
        <v>4.71</v>
      </c>
      <c r="D10" s="19">
        <f>E10+H10+I10</f>
        <v>57.62</v>
      </c>
      <c r="E10" s="19">
        <f>F10+G10</f>
        <v>57.62</v>
      </c>
      <c r="F10" s="19"/>
      <c r="G10" s="19">
        <v>57.62</v>
      </c>
      <c r="H10" s="19"/>
      <c r="I10" s="19"/>
      <c r="J10" s="36" t="s">
        <v>119</v>
      </c>
      <c r="K10" s="19" t="s">
        <v>120</v>
      </c>
      <c r="L10" s="18" t="s">
        <v>118</v>
      </c>
      <c r="M10" s="37">
        <v>0.19</v>
      </c>
      <c r="N10" s="37"/>
      <c r="O10" s="37">
        <v>0.19</v>
      </c>
      <c r="P10" s="37">
        <v>0.06</v>
      </c>
      <c r="Q10" s="37"/>
      <c r="R10" s="37">
        <v>0.06</v>
      </c>
      <c r="S10" s="36" t="s">
        <v>121</v>
      </c>
      <c r="T10" s="36" t="s">
        <v>122</v>
      </c>
      <c r="U10" s="37">
        <v>2.99</v>
      </c>
      <c r="V10" s="45">
        <v>0</v>
      </c>
      <c r="W10" s="45">
        <v>2.99</v>
      </c>
      <c r="X10" s="45">
        <v>4.65</v>
      </c>
      <c r="Y10" s="45"/>
      <c r="Z10" s="45">
        <v>4.65</v>
      </c>
      <c r="AA10" s="36" t="s">
        <v>121</v>
      </c>
      <c r="AB10" s="36" t="s">
        <v>122</v>
      </c>
      <c r="AC10" s="19"/>
      <c r="AD10" s="19"/>
      <c r="AE10" s="19"/>
      <c r="AF10" s="19"/>
    </row>
    <row r="11" s="1" customFormat="1" ht="20" customHeight="1" spans="1:32">
      <c r="A11" s="20" t="s">
        <v>123</v>
      </c>
      <c r="B11" s="21">
        <f>D11+M11+U11+AC11</f>
        <v>83.84</v>
      </c>
      <c r="C11" s="21">
        <f>P11+X11</f>
        <v>22.13</v>
      </c>
      <c r="D11" s="21">
        <v>67.79</v>
      </c>
      <c r="E11" s="19">
        <f>F11+G11</f>
        <v>11.86</v>
      </c>
      <c r="F11" s="19"/>
      <c r="G11" s="19">
        <v>11.86</v>
      </c>
      <c r="H11" s="19"/>
      <c r="I11" s="19"/>
      <c r="J11" s="36" t="s">
        <v>124</v>
      </c>
      <c r="K11" s="19" t="s">
        <v>125</v>
      </c>
      <c r="L11" s="20" t="s">
        <v>123</v>
      </c>
      <c r="M11" s="38">
        <v>2.25</v>
      </c>
      <c r="N11" s="38"/>
      <c r="O11" s="38">
        <v>2.25</v>
      </c>
      <c r="P11" s="38">
        <v>0.68</v>
      </c>
      <c r="Q11" s="38"/>
      <c r="R11" s="38">
        <v>0.68</v>
      </c>
      <c r="S11" s="36"/>
      <c r="T11" s="36"/>
      <c r="U11" s="38">
        <v>13.8</v>
      </c>
      <c r="V11" s="46">
        <v>0</v>
      </c>
      <c r="W11" s="46">
        <v>13.8</v>
      </c>
      <c r="X11" s="46">
        <v>21.45</v>
      </c>
      <c r="Y11" s="46"/>
      <c r="Z11" s="46">
        <v>21.45</v>
      </c>
      <c r="AA11" s="36"/>
      <c r="AB11" s="36"/>
      <c r="AC11" s="51"/>
      <c r="AD11" s="51"/>
      <c r="AE11" s="51"/>
      <c r="AF11" s="51"/>
    </row>
    <row r="12" s="1" customFormat="1" ht="38" customHeight="1" spans="1:32">
      <c r="A12" s="22"/>
      <c r="B12" s="23"/>
      <c r="C12" s="23"/>
      <c r="D12" s="23"/>
      <c r="E12" s="19">
        <f>F12+G12</f>
        <v>54.97</v>
      </c>
      <c r="F12" s="19"/>
      <c r="G12" s="19">
        <v>54.97</v>
      </c>
      <c r="H12" s="19">
        <v>0.96</v>
      </c>
      <c r="I12" s="19"/>
      <c r="J12" s="36" t="s">
        <v>119</v>
      </c>
      <c r="K12" s="19" t="s">
        <v>126</v>
      </c>
      <c r="L12" s="22"/>
      <c r="M12" s="39"/>
      <c r="N12" s="39"/>
      <c r="O12" s="39"/>
      <c r="P12" s="39"/>
      <c r="Q12" s="39"/>
      <c r="R12" s="39"/>
      <c r="S12" s="36"/>
      <c r="T12" s="36"/>
      <c r="U12" s="39"/>
      <c r="V12" s="47"/>
      <c r="W12" s="47"/>
      <c r="X12" s="47"/>
      <c r="Y12" s="47"/>
      <c r="Z12" s="47"/>
      <c r="AA12" s="36"/>
      <c r="AB12" s="36"/>
      <c r="AC12" s="52"/>
      <c r="AD12" s="52"/>
      <c r="AE12" s="52"/>
      <c r="AF12" s="52"/>
    </row>
    <row r="13" s="1" customFormat="1" ht="55" customHeight="1" spans="1:32">
      <c r="A13" s="24" t="s">
        <v>127</v>
      </c>
      <c r="B13" s="21">
        <f>D13+M13+U13+AC13</f>
        <v>69.5</v>
      </c>
      <c r="C13" s="21">
        <f>P13+X13</f>
        <v>1.08</v>
      </c>
      <c r="D13" s="19">
        <f>E13+H13+I13</f>
        <v>68.56</v>
      </c>
      <c r="E13" s="19">
        <v>68.56</v>
      </c>
      <c r="F13" s="25">
        <f>8.9+1.2+3.2+1.89+10.42+1.2+1.2+0.94+0.5+1.8+5+18.36+2</f>
        <v>56.61</v>
      </c>
      <c r="G13" s="19"/>
      <c r="H13" s="19"/>
      <c r="I13" s="19"/>
      <c r="J13" s="19" t="s">
        <v>119</v>
      </c>
      <c r="K13" s="19" t="s">
        <v>128</v>
      </c>
      <c r="L13" s="24" t="s">
        <v>127</v>
      </c>
      <c r="M13" s="38">
        <v>0.3</v>
      </c>
      <c r="N13" s="38">
        <v>0.3</v>
      </c>
      <c r="O13" s="38"/>
      <c r="P13" s="38">
        <v>0.09</v>
      </c>
      <c r="Q13" s="38">
        <v>0.09</v>
      </c>
      <c r="R13" s="38"/>
      <c r="S13" s="36"/>
      <c r="T13" s="36"/>
      <c r="U13" s="38">
        <v>0.64</v>
      </c>
      <c r="V13" s="46">
        <v>0.64</v>
      </c>
      <c r="W13" s="46">
        <v>0</v>
      </c>
      <c r="X13" s="46">
        <v>0.99</v>
      </c>
      <c r="Y13" s="46">
        <v>0.99</v>
      </c>
      <c r="Z13" s="46"/>
      <c r="AA13" s="36"/>
      <c r="AB13" s="36"/>
      <c r="AC13" s="51"/>
      <c r="AD13" s="51"/>
      <c r="AE13" s="51"/>
      <c r="AF13" s="51"/>
    </row>
    <row r="14" s="1" customFormat="1" ht="21" customHeight="1" spans="1:32">
      <c r="A14" s="24"/>
      <c r="B14" s="23"/>
      <c r="C14" s="23"/>
      <c r="D14" s="19"/>
      <c r="E14" s="19"/>
      <c r="F14" s="25">
        <v>11.95</v>
      </c>
      <c r="G14" s="19"/>
      <c r="H14" s="19"/>
      <c r="I14" s="19"/>
      <c r="J14" s="19" t="s">
        <v>129</v>
      </c>
      <c r="K14" s="19" t="s">
        <v>130</v>
      </c>
      <c r="L14" s="24"/>
      <c r="M14" s="39"/>
      <c r="N14" s="39"/>
      <c r="O14" s="39"/>
      <c r="P14" s="39"/>
      <c r="Q14" s="39"/>
      <c r="R14" s="39"/>
      <c r="S14" s="36"/>
      <c r="T14" s="36"/>
      <c r="U14" s="39"/>
      <c r="V14" s="47"/>
      <c r="W14" s="47"/>
      <c r="X14" s="47"/>
      <c r="Y14" s="47"/>
      <c r="Z14" s="47"/>
      <c r="AA14" s="36"/>
      <c r="AB14" s="36"/>
      <c r="AC14" s="52"/>
      <c r="AD14" s="52"/>
      <c r="AE14" s="52"/>
      <c r="AF14" s="52"/>
    </row>
    <row r="15" s="1" customFormat="1" ht="21" customHeight="1" spans="1:32">
      <c r="A15" s="24" t="s">
        <v>131</v>
      </c>
      <c r="B15" s="21">
        <f>D15+M15+U15+AC15</f>
        <v>190.7</v>
      </c>
      <c r="C15" s="21">
        <f>P15+X15</f>
        <v>16.03</v>
      </c>
      <c r="D15" s="19">
        <v>164.95</v>
      </c>
      <c r="E15" s="19"/>
      <c r="F15" s="25"/>
      <c r="G15" s="19"/>
      <c r="H15" s="19">
        <v>11</v>
      </c>
      <c r="I15" s="19"/>
      <c r="J15" s="19" t="s">
        <v>132</v>
      </c>
      <c r="K15" s="19" t="s">
        <v>133</v>
      </c>
      <c r="L15" s="24" t="s">
        <v>131</v>
      </c>
      <c r="M15" s="38">
        <v>19.13</v>
      </c>
      <c r="N15" s="38">
        <v>9.25</v>
      </c>
      <c r="O15" s="38">
        <v>9.88</v>
      </c>
      <c r="P15" s="38">
        <v>5.74</v>
      </c>
      <c r="Q15" s="38">
        <v>2.78</v>
      </c>
      <c r="R15" s="38">
        <v>2.96</v>
      </c>
      <c r="S15" s="36"/>
      <c r="T15" s="36"/>
      <c r="U15" s="38">
        <v>6.62</v>
      </c>
      <c r="V15" s="46">
        <v>3.57</v>
      </c>
      <c r="W15" s="46">
        <v>3.05</v>
      </c>
      <c r="X15" s="46">
        <v>10.29</v>
      </c>
      <c r="Y15" s="46">
        <v>5.55</v>
      </c>
      <c r="Z15" s="46">
        <v>4.74</v>
      </c>
      <c r="AA15" s="36"/>
      <c r="AB15" s="36"/>
      <c r="AC15" s="19"/>
      <c r="AD15" s="19"/>
      <c r="AE15" s="19"/>
      <c r="AF15" s="19"/>
    </row>
    <row r="16" s="1" customFormat="1" ht="49" customHeight="1" spans="1:32">
      <c r="A16" s="24"/>
      <c r="B16" s="26"/>
      <c r="C16" s="26"/>
      <c r="D16" s="19"/>
      <c r="E16" s="19"/>
      <c r="F16" s="25"/>
      <c r="G16" s="19"/>
      <c r="H16" s="19">
        <f>25+7+12+11+34.85+5+13.4+5+0.43+0.35+19.7+3.1</f>
        <v>136.83</v>
      </c>
      <c r="I16" s="19"/>
      <c r="J16" s="19" t="s">
        <v>119</v>
      </c>
      <c r="K16" s="19" t="s">
        <v>134</v>
      </c>
      <c r="L16" s="24"/>
      <c r="M16" s="40"/>
      <c r="N16" s="40"/>
      <c r="O16" s="40"/>
      <c r="P16" s="40"/>
      <c r="Q16" s="40"/>
      <c r="R16" s="40"/>
      <c r="S16" s="36"/>
      <c r="T16" s="36"/>
      <c r="U16" s="40"/>
      <c r="V16" s="48"/>
      <c r="W16" s="48"/>
      <c r="X16" s="48"/>
      <c r="Y16" s="48"/>
      <c r="Z16" s="48"/>
      <c r="AA16" s="36"/>
      <c r="AB16" s="36"/>
      <c r="AC16" s="19"/>
      <c r="AD16" s="19"/>
      <c r="AE16" s="19"/>
      <c r="AF16" s="19"/>
    </row>
    <row r="17" s="1" customFormat="1" ht="27" customHeight="1" spans="1:32">
      <c r="A17" s="24"/>
      <c r="B17" s="23"/>
      <c r="C17" s="23"/>
      <c r="D17" s="19"/>
      <c r="E17" s="19">
        <f>F17+G17</f>
        <v>0</v>
      </c>
      <c r="F17" s="19"/>
      <c r="G17" s="19"/>
      <c r="H17" s="19">
        <f>7.32+9.8</f>
        <v>17.12</v>
      </c>
      <c r="I17" s="19"/>
      <c r="J17" s="19" t="s">
        <v>124</v>
      </c>
      <c r="K17" s="19" t="s">
        <v>135</v>
      </c>
      <c r="L17" s="24"/>
      <c r="M17" s="39"/>
      <c r="N17" s="39"/>
      <c r="O17" s="39"/>
      <c r="P17" s="39"/>
      <c r="Q17" s="39"/>
      <c r="R17" s="39"/>
      <c r="S17" s="36"/>
      <c r="T17" s="36"/>
      <c r="U17" s="39"/>
      <c r="V17" s="47"/>
      <c r="W17" s="47"/>
      <c r="X17" s="47"/>
      <c r="Y17" s="47"/>
      <c r="Z17" s="47"/>
      <c r="AA17" s="36"/>
      <c r="AB17" s="36"/>
      <c r="AC17" s="19"/>
      <c r="AD17" s="19"/>
      <c r="AE17" s="19"/>
      <c r="AF17" s="19"/>
    </row>
    <row r="18" s="1" customFormat="1" ht="19" customHeight="1" spans="1:32">
      <c r="A18" s="18" t="s">
        <v>136</v>
      </c>
      <c r="B18" s="19">
        <f t="shared" ref="B18:B33" si="0">D18+M18+U18+AC18</f>
        <v>15.51</v>
      </c>
      <c r="C18" s="19">
        <f t="shared" ref="C18:C33" si="1">P18+X18</f>
        <v>4.34</v>
      </c>
      <c r="D18" s="19">
        <f>E18+H18+I18</f>
        <v>11.71</v>
      </c>
      <c r="E18" s="19">
        <f>F18+G18</f>
        <v>11.71</v>
      </c>
      <c r="F18" s="19"/>
      <c r="G18" s="19">
        <v>11.71</v>
      </c>
      <c r="H18" s="19"/>
      <c r="I18" s="19"/>
      <c r="J18" s="41"/>
      <c r="K18" s="19" t="s">
        <v>137</v>
      </c>
      <c r="L18" s="18" t="s">
        <v>136</v>
      </c>
      <c r="M18" s="37">
        <v>1.25</v>
      </c>
      <c r="N18" s="37"/>
      <c r="O18" s="37">
        <v>1.25</v>
      </c>
      <c r="P18" s="37">
        <v>0.38</v>
      </c>
      <c r="Q18" s="37"/>
      <c r="R18" s="37">
        <v>0.38</v>
      </c>
      <c r="S18" s="36"/>
      <c r="T18" s="36"/>
      <c r="U18" s="37">
        <v>2.55</v>
      </c>
      <c r="V18" s="45">
        <v>0</v>
      </c>
      <c r="W18" s="45">
        <v>2.55</v>
      </c>
      <c r="X18" s="45">
        <v>3.96</v>
      </c>
      <c r="Y18" s="45"/>
      <c r="Z18" s="45">
        <v>3.96</v>
      </c>
      <c r="AA18" s="36"/>
      <c r="AB18" s="36"/>
      <c r="AC18" s="19"/>
      <c r="AD18" s="19"/>
      <c r="AE18" s="19"/>
      <c r="AF18" s="19"/>
    </row>
    <row r="19" s="2" customFormat="1" ht="17" customHeight="1" spans="1:32">
      <c r="A19" s="16" t="s">
        <v>138</v>
      </c>
      <c r="B19" s="17">
        <f t="shared" si="0"/>
        <v>33821.45</v>
      </c>
      <c r="C19" s="17">
        <f t="shared" si="1"/>
        <v>1738.59</v>
      </c>
      <c r="D19" s="17">
        <f t="shared" ref="C19:I19" si="2">D20+D25+D26+D27+D28+D29+D30+D31+D32+D33</f>
        <v>16662</v>
      </c>
      <c r="E19" s="17">
        <f t="shared" si="2"/>
        <v>14733.48</v>
      </c>
      <c r="F19" s="17">
        <f t="shared" si="2"/>
        <v>8680.09</v>
      </c>
      <c r="G19" s="17">
        <f t="shared" si="2"/>
        <v>6053.39</v>
      </c>
      <c r="H19" s="17">
        <f t="shared" si="2"/>
        <v>700.56</v>
      </c>
      <c r="I19" s="17">
        <f t="shared" si="2"/>
        <v>1227.96</v>
      </c>
      <c r="J19" s="42"/>
      <c r="K19" s="17"/>
      <c r="L19" s="16" t="s">
        <v>138</v>
      </c>
      <c r="M19" s="35">
        <f t="shared" ref="M19:Z19" si="3">M20+M25+M26+M27+M28+M29+M30+M31+M32+M33</f>
        <v>5556.46</v>
      </c>
      <c r="N19" s="35">
        <f t="shared" si="3"/>
        <v>2716.65</v>
      </c>
      <c r="O19" s="35">
        <f t="shared" si="3"/>
        <v>2839.81</v>
      </c>
      <c r="P19" s="35">
        <f t="shared" si="3"/>
        <v>747.9</v>
      </c>
      <c r="Q19" s="35">
        <f t="shared" si="3"/>
        <v>366.69</v>
      </c>
      <c r="R19" s="35">
        <f t="shared" si="3"/>
        <v>381.21</v>
      </c>
      <c r="S19" s="49"/>
      <c r="T19" s="49">
        <f t="shared" si="3"/>
        <v>0</v>
      </c>
      <c r="U19" s="35">
        <f t="shared" si="3"/>
        <v>11464.49</v>
      </c>
      <c r="V19" s="35">
        <f t="shared" si="3"/>
        <v>7506.04</v>
      </c>
      <c r="W19" s="35">
        <f t="shared" si="3"/>
        <v>3958.45</v>
      </c>
      <c r="X19" s="35">
        <f t="shared" si="3"/>
        <v>990.69</v>
      </c>
      <c r="Y19" s="35">
        <f t="shared" si="3"/>
        <v>647.22</v>
      </c>
      <c r="Z19" s="35">
        <f t="shared" si="3"/>
        <v>343.47</v>
      </c>
      <c r="AA19" s="49"/>
      <c r="AB19" s="49"/>
      <c r="AC19" s="17">
        <f>AC28+AC33</f>
        <v>138.5</v>
      </c>
      <c r="AD19" s="17">
        <f>AD28+AD33</f>
        <v>80.795</v>
      </c>
      <c r="AE19" s="17">
        <f>AE28+AE33</f>
        <v>57.705</v>
      </c>
      <c r="AF19" s="17"/>
    </row>
    <row r="20" s="1" customFormat="1" ht="22" customHeight="1" spans="1:32">
      <c r="A20" s="18" t="s">
        <v>139</v>
      </c>
      <c r="B20" s="19">
        <f t="shared" si="0"/>
        <v>5140.84</v>
      </c>
      <c r="C20" s="19">
        <f t="shared" si="1"/>
        <v>430.35</v>
      </c>
      <c r="D20" s="19">
        <f t="shared" ref="D20:D33" si="4">E20+H20+I20</f>
        <v>3684.45</v>
      </c>
      <c r="E20" s="19">
        <f t="shared" ref="E20:E33" si="5">F20+G20</f>
        <v>3449.37</v>
      </c>
      <c r="F20" s="19">
        <v>2137.74</v>
      </c>
      <c r="G20" s="19">
        <v>1311.63</v>
      </c>
      <c r="H20" s="19">
        <v>90.15</v>
      </c>
      <c r="I20" s="19">
        <v>144.93</v>
      </c>
      <c r="J20" s="36" t="s">
        <v>140</v>
      </c>
      <c r="K20" s="19"/>
      <c r="L20" s="18" t="s">
        <v>139</v>
      </c>
      <c r="M20" s="37">
        <v>946.86</v>
      </c>
      <c r="N20" s="37">
        <v>471.88</v>
      </c>
      <c r="O20" s="37">
        <v>474.98</v>
      </c>
      <c r="P20" s="37">
        <v>113.62</v>
      </c>
      <c r="Q20" s="37">
        <v>56.8</v>
      </c>
      <c r="R20" s="37">
        <v>56.82</v>
      </c>
      <c r="S20" s="36" t="s">
        <v>140</v>
      </c>
      <c r="T20" s="19"/>
      <c r="U20" s="37">
        <v>509.53</v>
      </c>
      <c r="V20" s="37">
        <v>329.07</v>
      </c>
      <c r="W20" s="37">
        <v>180.46</v>
      </c>
      <c r="X20" s="37">
        <v>316.73</v>
      </c>
      <c r="Y20" s="37">
        <v>204.55</v>
      </c>
      <c r="Z20" s="37">
        <v>112.18</v>
      </c>
      <c r="AA20" s="36" t="s">
        <v>140</v>
      </c>
      <c r="AB20" s="19"/>
      <c r="AC20" s="19"/>
      <c r="AD20" s="19"/>
      <c r="AE20" s="19"/>
      <c r="AF20" s="36" t="s">
        <v>140</v>
      </c>
    </row>
    <row r="21" s="1" customFormat="1" ht="22" customHeight="1" spans="1:32">
      <c r="A21" s="18" t="s">
        <v>141</v>
      </c>
      <c r="B21" s="19">
        <f t="shared" si="0"/>
        <v>12.33</v>
      </c>
      <c r="C21" s="19">
        <f t="shared" si="1"/>
        <v>6.43</v>
      </c>
      <c r="D21" s="19">
        <f t="shared" si="4"/>
        <v>0</v>
      </c>
      <c r="E21" s="19">
        <f t="shared" si="5"/>
        <v>0</v>
      </c>
      <c r="F21" s="19"/>
      <c r="G21" s="19"/>
      <c r="H21" s="19"/>
      <c r="I21" s="19"/>
      <c r="J21" s="36"/>
      <c r="K21" s="19"/>
      <c r="L21" s="18" t="s">
        <v>141</v>
      </c>
      <c r="M21" s="37">
        <v>2.45</v>
      </c>
      <c r="N21" s="37">
        <v>2.45</v>
      </c>
      <c r="O21" s="37"/>
      <c r="P21" s="37">
        <v>0.29</v>
      </c>
      <c r="Q21" s="37">
        <v>0.29</v>
      </c>
      <c r="R21" s="37"/>
      <c r="S21" s="36"/>
      <c r="T21" s="19"/>
      <c r="U21" s="37">
        <v>9.88</v>
      </c>
      <c r="V21" s="37">
        <v>9.88</v>
      </c>
      <c r="W21" s="37">
        <v>0</v>
      </c>
      <c r="X21" s="37">
        <v>6.14</v>
      </c>
      <c r="Y21" s="37">
        <v>6.14</v>
      </c>
      <c r="Z21" s="37"/>
      <c r="AA21" s="36"/>
      <c r="AB21" s="19"/>
      <c r="AC21" s="19"/>
      <c r="AD21" s="19"/>
      <c r="AE21" s="19"/>
      <c r="AF21" s="36"/>
    </row>
    <row r="22" s="1" customFormat="1" ht="22" customHeight="1" spans="1:32">
      <c r="A22" s="18" t="s">
        <v>142</v>
      </c>
      <c r="B22" s="19">
        <f t="shared" si="0"/>
        <v>6</v>
      </c>
      <c r="C22" s="19">
        <f t="shared" si="1"/>
        <v>2.62</v>
      </c>
      <c r="D22" s="19">
        <f t="shared" si="4"/>
        <v>0</v>
      </c>
      <c r="E22" s="19">
        <f t="shared" si="5"/>
        <v>0</v>
      </c>
      <c r="F22" s="19"/>
      <c r="G22" s="19"/>
      <c r="H22" s="19"/>
      <c r="I22" s="19"/>
      <c r="J22" s="36"/>
      <c r="K22" s="19"/>
      <c r="L22" s="18" t="s">
        <v>142</v>
      </c>
      <c r="M22" s="37">
        <v>2.2</v>
      </c>
      <c r="N22" s="37">
        <v>2.2</v>
      </c>
      <c r="O22" s="37"/>
      <c r="P22" s="37">
        <v>0.26</v>
      </c>
      <c r="Q22" s="37">
        <v>0.26</v>
      </c>
      <c r="R22" s="37"/>
      <c r="S22" s="36"/>
      <c r="T22" s="19"/>
      <c r="U22" s="37">
        <v>3.8</v>
      </c>
      <c r="V22" s="37">
        <v>3.8</v>
      </c>
      <c r="W22" s="37">
        <v>0</v>
      </c>
      <c r="X22" s="37">
        <v>2.36</v>
      </c>
      <c r="Y22" s="37">
        <v>2.36</v>
      </c>
      <c r="Z22" s="37"/>
      <c r="AA22" s="36"/>
      <c r="AB22" s="19"/>
      <c r="AC22" s="19"/>
      <c r="AD22" s="19"/>
      <c r="AE22" s="19"/>
      <c r="AF22" s="36"/>
    </row>
    <row r="23" s="1" customFormat="1" ht="22" customHeight="1" spans="1:32">
      <c r="A23" s="18" t="s">
        <v>143</v>
      </c>
      <c r="B23" s="19">
        <f t="shared" si="0"/>
        <v>41.2</v>
      </c>
      <c r="C23" s="19">
        <f t="shared" si="1"/>
        <v>21.2</v>
      </c>
      <c r="D23" s="19">
        <f t="shared" si="4"/>
        <v>0</v>
      </c>
      <c r="E23" s="19">
        <f t="shared" si="5"/>
        <v>0</v>
      </c>
      <c r="F23" s="19"/>
      <c r="G23" s="19"/>
      <c r="H23" s="19"/>
      <c r="I23" s="19"/>
      <c r="J23" s="36"/>
      <c r="K23" s="19"/>
      <c r="L23" s="18" t="s">
        <v>143</v>
      </c>
      <c r="M23" s="37">
        <v>8.81</v>
      </c>
      <c r="N23" s="37"/>
      <c r="O23" s="37">
        <v>8.81</v>
      </c>
      <c r="P23" s="37">
        <v>1.06</v>
      </c>
      <c r="Q23" s="37"/>
      <c r="R23" s="37">
        <v>1.06</v>
      </c>
      <c r="S23" s="36"/>
      <c r="T23" s="19"/>
      <c r="U23" s="37">
        <v>32.39</v>
      </c>
      <c r="V23" s="37">
        <v>0</v>
      </c>
      <c r="W23" s="37">
        <v>32.39</v>
      </c>
      <c r="X23" s="37">
        <v>20.14</v>
      </c>
      <c r="Y23" s="37"/>
      <c r="Z23" s="37">
        <v>20.14</v>
      </c>
      <c r="AA23" s="36"/>
      <c r="AB23" s="19"/>
      <c r="AC23" s="19"/>
      <c r="AD23" s="19"/>
      <c r="AE23" s="19"/>
      <c r="AF23" s="36"/>
    </row>
    <row r="24" s="1" customFormat="1" ht="22" customHeight="1" spans="1:32">
      <c r="A24" s="18" t="s">
        <v>144</v>
      </c>
      <c r="B24" s="19">
        <f t="shared" si="0"/>
        <v>2.13</v>
      </c>
      <c r="C24" s="19">
        <f t="shared" si="1"/>
        <v>0.26</v>
      </c>
      <c r="D24" s="19">
        <f t="shared" si="4"/>
        <v>0</v>
      </c>
      <c r="E24" s="19">
        <f t="shared" si="5"/>
        <v>0</v>
      </c>
      <c r="F24" s="19"/>
      <c r="G24" s="19"/>
      <c r="H24" s="19"/>
      <c r="I24" s="19"/>
      <c r="J24" s="36"/>
      <c r="K24" s="19"/>
      <c r="L24" s="18" t="s">
        <v>144</v>
      </c>
      <c r="M24" s="37">
        <v>2.13</v>
      </c>
      <c r="N24" s="37"/>
      <c r="O24" s="37">
        <v>2.13</v>
      </c>
      <c r="P24" s="37">
        <v>0.26</v>
      </c>
      <c r="Q24" s="37"/>
      <c r="R24" s="37">
        <v>0.26</v>
      </c>
      <c r="S24" s="36"/>
      <c r="T24" s="19"/>
      <c r="U24" s="37"/>
      <c r="V24" s="37"/>
      <c r="W24" s="37"/>
      <c r="X24" s="37"/>
      <c r="Y24" s="37"/>
      <c r="Z24" s="37"/>
      <c r="AA24" s="36"/>
      <c r="AB24" s="19"/>
      <c r="AC24" s="19"/>
      <c r="AD24" s="19"/>
      <c r="AE24" s="19"/>
      <c r="AF24" s="36"/>
    </row>
    <row r="25" s="1" customFormat="1" ht="22" customHeight="1" spans="1:32">
      <c r="A25" s="18" t="s">
        <v>145</v>
      </c>
      <c r="B25" s="19">
        <f t="shared" si="0"/>
        <v>2323.85</v>
      </c>
      <c r="C25" s="19">
        <f t="shared" si="1"/>
        <v>55.29</v>
      </c>
      <c r="D25" s="19">
        <f t="shared" si="4"/>
        <v>951.4</v>
      </c>
      <c r="E25" s="19">
        <f t="shared" si="5"/>
        <v>803.96</v>
      </c>
      <c r="F25" s="19">
        <v>462.94</v>
      </c>
      <c r="G25" s="19">
        <v>341.02</v>
      </c>
      <c r="H25" s="19">
        <v>57.06</v>
      </c>
      <c r="I25" s="19">
        <v>90.38</v>
      </c>
      <c r="J25" s="36"/>
      <c r="K25" s="19"/>
      <c r="L25" s="18" t="s">
        <v>145</v>
      </c>
      <c r="M25" s="37">
        <v>368.59</v>
      </c>
      <c r="N25" s="37">
        <v>195.7</v>
      </c>
      <c r="O25" s="37">
        <v>172.89</v>
      </c>
      <c r="P25" s="37">
        <v>55.29</v>
      </c>
      <c r="Q25" s="37">
        <v>29.35</v>
      </c>
      <c r="R25" s="37">
        <v>25.94</v>
      </c>
      <c r="S25" s="36"/>
      <c r="T25" s="19"/>
      <c r="U25" s="37">
        <v>1003.86</v>
      </c>
      <c r="V25" s="37">
        <v>627.91</v>
      </c>
      <c r="W25" s="37">
        <v>375.95</v>
      </c>
      <c r="X25" s="37">
        <v>0</v>
      </c>
      <c r="Y25" s="37"/>
      <c r="Z25" s="37"/>
      <c r="AA25" s="36"/>
      <c r="AB25" s="19"/>
      <c r="AC25" s="19"/>
      <c r="AD25" s="19"/>
      <c r="AE25" s="19"/>
      <c r="AF25" s="36"/>
    </row>
    <row r="26" s="1" customFormat="1" ht="22" customHeight="1" spans="1:32">
      <c r="A26" s="18" t="s">
        <v>146</v>
      </c>
      <c r="B26" s="19">
        <f t="shared" si="0"/>
        <v>2183.42</v>
      </c>
      <c r="C26" s="19">
        <f t="shared" si="1"/>
        <v>44.9</v>
      </c>
      <c r="D26" s="19">
        <f t="shared" si="4"/>
        <v>892.36</v>
      </c>
      <c r="E26" s="19">
        <f t="shared" si="5"/>
        <v>750.48</v>
      </c>
      <c r="F26" s="19">
        <v>415.46</v>
      </c>
      <c r="G26" s="19">
        <v>335.02</v>
      </c>
      <c r="H26" s="19">
        <v>37.88</v>
      </c>
      <c r="I26" s="19">
        <v>104</v>
      </c>
      <c r="J26" s="36"/>
      <c r="K26" s="19"/>
      <c r="L26" s="18" t="s">
        <v>146</v>
      </c>
      <c r="M26" s="37">
        <v>299.35</v>
      </c>
      <c r="N26" s="37">
        <v>142.88</v>
      </c>
      <c r="O26" s="37">
        <v>156.47</v>
      </c>
      <c r="P26" s="37">
        <v>44.9</v>
      </c>
      <c r="Q26" s="37">
        <v>21.43</v>
      </c>
      <c r="R26" s="37">
        <v>23.47</v>
      </c>
      <c r="S26" s="36"/>
      <c r="T26" s="19"/>
      <c r="U26" s="37">
        <v>991.71</v>
      </c>
      <c r="V26" s="45">
        <v>621.48</v>
      </c>
      <c r="W26" s="37">
        <v>370.23</v>
      </c>
      <c r="X26" s="37">
        <v>0</v>
      </c>
      <c r="Y26" s="37"/>
      <c r="Z26" s="37"/>
      <c r="AA26" s="36"/>
      <c r="AB26" s="19"/>
      <c r="AC26" s="19"/>
      <c r="AD26" s="19"/>
      <c r="AE26" s="19"/>
      <c r="AF26" s="36"/>
    </row>
    <row r="27" s="1" customFormat="1" ht="22" customHeight="1" spans="1:32">
      <c r="A27" s="18" t="s">
        <v>147</v>
      </c>
      <c r="B27" s="19">
        <f t="shared" si="0"/>
        <v>4158.18</v>
      </c>
      <c r="C27" s="19">
        <f t="shared" si="1"/>
        <v>90.82</v>
      </c>
      <c r="D27" s="19">
        <f t="shared" si="4"/>
        <v>1596.08</v>
      </c>
      <c r="E27" s="19">
        <f t="shared" si="5"/>
        <v>1433.56</v>
      </c>
      <c r="F27" s="19">
        <v>855.53</v>
      </c>
      <c r="G27" s="19">
        <v>578.03</v>
      </c>
      <c r="H27" s="19">
        <v>58.98</v>
      </c>
      <c r="I27" s="19">
        <v>103.54</v>
      </c>
      <c r="J27" s="36"/>
      <c r="K27" s="19"/>
      <c r="L27" s="18" t="s">
        <v>147</v>
      </c>
      <c r="M27" s="37">
        <v>672.73</v>
      </c>
      <c r="N27" s="37">
        <v>349.82</v>
      </c>
      <c r="O27" s="37">
        <v>322.91</v>
      </c>
      <c r="P27" s="37">
        <v>90.82</v>
      </c>
      <c r="Q27" s="37">
        <v>47.23</v>
      </c>
      <c r="R27" s="37">
        <v>43.59</v>
      </c>
      <c r="S27" s="36"/>
      <c r="T27" s="19"/>
      <c r="U27" s="37">
        <v>1889.37</v>
      </c>
      <c r="V27" s="37">
        <v>1256.4</v>
      </c>
      <c r="W27" s="37">
        <v>632.97</v>
      </c>
      <c r="X27" s="37">
        <v>0</v>
      </c>
      <c r="Y27" s="37"/>
      <c r="Z27" s="37"/>
      <c r="AA27" s="36"/>
      <c r="AB27" s="19"/>
      <c r="AC27" s="19"/>
      <c r="AD27" s="19"/>
      <c r="AE27" s="19"/>
      <c r="AF27" s="36"/>
    </row>
    <row r="28" s="1" customFormat="1" ht="22" customHeight="1" spans="1:32">
      <c r="A28" s="18" t="s">
        <v>148</v>
      </c>
      <c r="B28" s="19">
        <f t="shared" si="0"/>
        <v>2394.46</v>
      </c>
      <c r="C28" s="19">
        <f t="shared" si="1"/>
        <v>32.93</v>
      </c>
      <c r="D28" s="19">
        <f t="shared" si="4"/>
        <v>978.58</v>
      </c>
      <c r="E28" s="19">
        <f t="shared" si="5"/>
        <v>838.01</v>
      </c>
      <c r="F28" s="19">
        <v>499.98</v>
      </c>
      <c r="G28" s="19">
        <v>338.03</v>
      </c>
      <c r="H28" s="19">
        <v>44.11</v>
      </c>
      <c r="I28" s="19">
        <v>96.46</v>
      </c>
      <c r="J28" s="36"/>
      <c r="K28" s="19"/>
      <c r="L28" s="18" t="s">
        <v>148</v>
      </c>
      <c r="M28" s="37">
        <v>219.56</v>
      </c>
      <c r="N28" s="37">
        <v>79.04</v>
      </c>
      <c r="O28" s="37">
        <v>140.52</v>
      </c>
      <c r="P28" s="37">
        <v>32.93</v>
      </c>
      <c r="Q28" s="37">
        <v>11.85</v>
      </c>
      <c r="R28" s="37">
        <v>21.08</v>
      </c>
      <c r="S28" s="36"/>
      <c r="T28" s="19"/>
      <c r="U28" s="37">
        <v>1127.07</v>
      </c>
      <c r="V28" s="37">
        <v>774.17</v>
      </c>
      <c r="W28" s="37">
        <v>352.9</v>
      </c>
      <c r="X28" s="37">
        <v>0</v>
      </c>
      <c r="Y28" s="37"/>
      <c r="Z28" s="37"/>
      <c r="AA28" s="36"/>
      <c r="AB28" s="19"/>
      <c r="AC28" s="19">
        <v>69.25</v>
      </c>
      <c r="AD28" s="19">
        <v>46.17</v>
      </c>
      <c r="AE28" s="19">
        <v>23.08</v>
      </c>
      <c r="AF28" s="36"/>
    </row>
    <row r="29" s="1" customFormat="1" ht="22" customHeight="1" spans="1:32">
      <c r="A29" s="27" t="s">
        <v>149</v>
      </c>
      <c r="B29" s="28">
        <f t="shared" si="0"/>
        <v>4314.16</v>
      </c>
      <c r="C29" s="28">
        <f t="shared" si="1"/>
        <v>92.18</v>
      </c>
      <c r="D29" s="28">
        <f t="shared" si="4"/>
        <v>1750.97</v>
      </c>
      <c r="E29" s="28">
        <f t="shared" si="5"/>
        <v>1502.74</v>
      </c>
      <c r="F29" s="28">
        <v>875.08</v>
      </c>
      <c r="G29" s="28">
        <v>627.66</v>
      </c>
      <c r="H29" s="28">
        <v>83.91</v>
      </c>
      <c r="I29" s="28">
        <v>164.32</v>
      </c>
      <c r="J29" s="36"/>
      <c r="K29" s="19"/>
      <c r="L29" s="18" t="s">
        <v>149</v>
      </c>
      <c r="M29" s="37">
        <v>682.82</v>
      </c>
      <c r="N29" s="37">
        <v>402</v>
      </c>
      <c r="O29" s="37">
        <v>280.82</v>
      </c>
      <c r="P29" s="37">
        <v>92.18</v>
      </c>
      <c r="Q29" s="37">
        <v>52.58</v>
      </c>
      <c r="R29" s="37">
        <v>39.6</v>
      </c>
      <c r="S29" s="36"/>
      <c r="T29" s="19"/>
      <c r="U29" s="37">
        <v>1880.37</v>
      </c>
      <c r="V29" s="37">
        <v>1238.56</v>
      </c>
      <c r="W29" s="37">
        <v>641.81</v>
      </c>
      <c r="X29" s="37">
        <v>0</v>
      </c>
      <c r="Y29" s="37"/>
      <c r="Z29" s="37"/>
      <c r="AA29" s="36"/>
      <c r="AB29" s="19"/>
      <c r="AC29" s="19"/>
      <c r="AD29" s="19"/>
      <c r="AE29" s="19"/>
      <c r="AF29" s="36"/>
    </row>
    <row r="30" s="1" customFormat="1" ht="22" customHeight="1" spans="1:32">
      <c r="A30" s="18" t="s">
        <v>150</v>
      </c>
      <c r="B30" s="19">
        <f t="shared" si="0"/>
        <v>1739.11</v>
      </c>
      <c r="C30" s="19">
        <f t="shared" si="1"/>
        <v>48.04</v>
      </c>
      <c r="D30" s="19">
        <f t="shared" si="4"/>
        <v>672.36</v>
      </c>
      <c r="E30" s="19">
        <f t="shared" si="5"/>
        <v>623.3</v>
      </c>
      <c r="F30" s="19">
        <v>380.89</v>
      </c>
      <c r="G30" s="19">
        <v>242.41</v>
      </c>
      <c r="H30" s="19">
        <v>33.09</v>
      </c>
      <c r="I30" s="19">
        <v>15.97</v>
      </c>
      <c r="J30" s="36"/>
      <c r="K30" s="19"/>
      <c r="L30" s="18" t="s">
        <v>150</v>
      </c>
      <c r="M30" s="37">
        <v>320.29</v>
      </c>
      <c r="N30" s="37">
        <v>160.29</v>
      </c>
      <c r="O30" s="37">
        <v>160</v>
      </c>
      <c r="P30" s="37">
        <v>48.04</v>
      </c>
      <c r="Q30" s="37">
        <v>25.44</v>
      </c>
      <c r="R30" s="37">
        <v>22.6</v>
      </c>
      <c r="S30" s="36"/>
      <c r="T30" s="19"/>
      <c r="U30" s="37">
        <v>746.46</v>
      </c>
      <c r="V30" s="37">
        <v>495.81</v>
      </c>
      <c r="W30" s="37">
        <v>250.65</v>
      </c>
      <c r="X30" s="37">
        <v>0</v>
      </c>
      <c r="Y30" s="37"/>
      <c r="Z30" s="37"/>
      <c r="AA30" s="36"/>
      <c r="AB30" s="19"/>
      <c r="AC30" s="19"/>
      <c r="AD30" s="19"/>
      <c r="AE30" s="19"/>
      <c r="AF30" s="36"/>
    </row>
    <row r="31" s="1" customFormat="1" ht="22" customHeight="1" spans="1:32">
      <c r="A31" s="18" t="s">
        <v>151</v>
      </c>
      <c r="B31" s="19">
        <f t="shared" si="0"/>
        <v>2333.47</v>
      </c>
      <c r="C31" s="19">
        <f t="shared" si="1"/>
        <v>360.41</v>
      </c>
      <c r="D31" s="19">
        <f t="shared" si="4"/>
        <v>1518.26</v>
      </c>
      <c r="E31" s="19">
        <f t="shared" si="5"/>
        <v>1380.34</v>
      </c>
      <c r="F31" s="19">
        <v>816.04</v>
      </c>
      <c r="G31" s="19">
        <v>564.3</v>
      </c>
      <c r="H31" s="19">
        <v>98.3</v>
      </c>
      <c r="I31" s="19">
        <v>39.62</v>
      </c>
      <c r="J31" s="36"/>
      <c r="K31" s="19"/>
      <c r="L31" s="18" t="s">
        <v>151</v>
      </c>
      <c r="M31" s="37">
        <v>444.43</v>
      </c>
      <c r="N31" s="37">
        <v>200.44</v>
      </c>
      <c r="O31" s="37">
        <v>243.99</v>
      </c>
      <c r="P31" s="37">
        <v>66.66</v>
      </c>
      <c r="Q31" s="37">
        <v>30.06</v>
      </c>
      <c r="R31" s="37">
        <v>36.6</v>
      </c>
      <c r="S31" s="36"/>
      <c r="T31" s="19"/>
      <c r="U31" s="37">
        <v>370.78</v>
      </c>
      <c r="V31" s="37">
        <v>252.05</v>
      </c>
      <c r="W31" s="37">
        <v>118.73</v>
      </c>
      <c r="X31" s="37">
        <v>293.75</v>
      </c>
      <c r="Y31" s="37">
        <v>199.68</v>
      </c>
      <c r="Z31" s="37">
        <v>94.07</v>
      </c>
      <c r="AA31" s="36"/>
      <c r="AB31" s="19"/>
      <c r="AC31" s="19"/>
      <c r="AD31" s="19"/>
      <c r="AE31" s="19"/>
      <c r="AF31" s="36"/>
    </row>
    <row r="32" s="1" customFormat="1" ht="22" customHeight="1" spans="1:32">
      <c r="A32" s="18" t="s">
        <v>152</v>
      </c>
      <c r="B32" s="19">
        <f t="shared" si="0"/>
        <v>5149.2</v>
      </c>
      <c r="C32" s="19">
        <f t="shared" si="1"/>
        <v>101.17</v>
      </c>
      <c r="D32" s="19">
        <f t="shared" si="4"/>
        <v>2078.79</v>
      </c>
      <c r="E32" s="19">
        <f t="shared" si="5"/>
        <v>1743.5</v>
      </c>
      <c r="F32" s="19">
        <v>1026.29</v>
      </c>
      <c r="G32" s="19">
        <v>717.21</v>
      </c>
      <c r="H32" s="19">
        <v>79.6</v>
      </c>
      <c r="I32" s="19">
        <v>255.69</v>
      </c>
      <c r="J32" s="36"/>
      <c r="K32" s="19"/>
      <c r="L32" s="18" t="s">
        <v>152</v>
      </c>
      <c r="M32" s="37">
        <v>749.4</v>
      </c>
      <c r="N32" s="37">
        <v>413.49</v>
      </c>
      <c r="O32" s="37">
        <v>335.91</v>
      </c>
      <c r="P32" s="37">
        <v>101.17</v>
      </c>
      <c r="Q32" s="37">
        <v>55.82</v>
      </c>
      <c r="R32" s="37">
        <v>45.35</v>
      </c>
      <c r="S32" s="36"/>
      <c r="T32" s="19"/>
      <c r="U32" s="37">
        <v>2321.01</v>
      </c>
      <c r="V32" s="37">
        <v>1511.59</v>
      </c>
      <c r="W32" s="37">
        <v>809.42</v>
      </c>
      <c r="X32" s="37">
        <v>0</v>
      </c>
      <c r="Y32" s="37"/>
      <c r="Z32" s="37"/>
      <c r="AA32" s="36"/>
      <c r="AB32" s="19"/>
      <c r="AC32" s="19"/>
      <c r="AD32" s="19"/>
      <c r="AE32" s="19"/>
      <c r="AF32" s="36"/>
    </row>
    <row r="33" s="1" customFormat="1" ht="22" customHeight="1" spans="1:32">
      <c r="A33" s="18" t="s">
        <v>153</v>
      </c>
      <c r="B33" s="19">
        <f t="shared" si="0"/>
        <v>4084.76</v>
      </c>
      <c r="C33" s="19">
        <f t="shared" si="1"/>
        <v>482.5</v>
      </c>
      <c r="D33" s="19">
        <f t="shared" si="4"/>
        <v>2538.75</v>
      </c>
      <c r="E33" s="19">
        <f t="shared" si="5"/>
        <v>2208.22</v>
      </c>
      <c r="F33" s="19">
        <v>1210.14</v>
      </c>
      <c r="G33" s="19">
        <v>998.08</v>
      </c>
      <c r="H33" s="19">
        <v>117.48</v>
      </c>
      <c r="I33" s="19">
        <v>213.05</v>
      </c>
      <c r="J33" s="36"/>
      <c r="K33" s="19"/>
      <c r="L33" s="18" t="s">
        <v>153</v>
      </c>
      <c r="M33" s="37">
        <v>852.43</v>
      </c>
      <c r="N33" s="37">
        <v>301.11</v>
      </c>
      <c r="O33" s="37">
        <v>551.32</v>
      </c>
      <c r="P33" s="37">
        <v>102.29</v>
      </c>
      <c r="Q33" s="37">
        <v>36.13</v>
      </c>
      <c r="R33" s="37">
        <v>66.16</v>
      </c>
      <c r="S33" s="36"/>
      <c r="T33" s="19"/>
      <c r="U33" s="37">
        <v>624.33</v>
      </c>
      <c r="V33" s="37">
        <v>399</v>
      </c>
      <c r="W33" s="37">
        <v>225.33</v>
      </c>
      <c r="X33" s="37">
        <v>380.21</v>
      </c>
      <c r="Y33" s="37">
        <v>242.99</v>
      </c>
      <c r="Z33" s="37">
        <v>137.22</v>
      </c>
      <c r="AA33" s="36"/>
      <c r="AB33" s="19"/>
      <c r="AC33" s="19">
        <v>69.25</v>
      </c>
      <c r="AD33" s="19">
        <v>34.625</v>
      </c>
      <c r="AE33" s="19">
        <v>34.625</v>
      </c>
      <c r="AF33" s="36"/>
    </row>
    <row r="34" ht="22" customHeight="1" spans="1:11">
      <c r="A34" s="29" t="s">
        <v>154</v>
      </c>
      <c r="B34" s="29"/>
      <c r="C34" s="29"/>
      <c r="D34" s="29"/>
      <c r="E34" s="29"/>
      <c r="F34" s="29"/>
      <c r="G34" s="29"/>
      <c r="H34" s="29"/>
      <c r="I34" s="29"/>
      <c r="J34" s="29"/>
      <c r="K34" s="29"/>
    </row>
  </sheetData>
  <mergeCells count="109">
    <mergeCell ref="A2:AF2"/>
    <mergeCell ref="N3:O3"/>
    <mergeCell ref="AE3:AF3"/>
    <mergeCell ref="M4:T4"/>
    <mergeCell ref="U4:AB4"/>
    <mergeCell ref="AC4:AF4"/>
    <mergeCell ref="M5:O5"/>
    <mergeCell ref="P5:R5"/>
    <mergeCell ref="U5:W5"/>
    <mergeCell ref="X5:Z5"/>
    <mergeCell ref="E6:G6"/>
    <mergeCell ref="A34:K34"/>
    <mergeCell ref="A4:A7"/>
    <mergeCell ref="A11:A12"/>
    <mergeCell ref="A13:A14"/>
    <mergeCell ref="A15:A17"/>
    <mergeCell ref="B11:B12"/>
    <mergeCell ref="B13:B14"/>
    <mergeCell ref="B15:B17"/>
    <mergeCell ref="C11:C12"/>
    <mergeCell ref="C13:C14"/>
    <mergeCell ref="C15:C17"/>
    <mergeCell ref="D6:D7"/>
    <mergeCell ref="D11:D12"/>
    <mergeCell ref="D13:D14"/>
    <mergeCell ref="D15:D17"/>
    <mergeCell ref="E13:E14"/>
    <mergeCell ref="H6:H7"/>
    <mergeCell ref="I6:I7"/>
    <mergeCell ref="J6:J7"/>
    <mergeCell ref="J20:J33"/>
    <mergeCell ref="K6:K7"/>
    <mergeCell ref="L4:L7"/>
    <mergeCell ref="L11:L12"/>
    <mergeCell ref="L13:L14"/>
    <mergeCell ref="L15:L17"/>
    <mergeCell ref="M6:M7"/>
    <mergeCell ref="M11:M12"/>
    <mergeCell ref="M13:M14"/>
    <mergeCell ref="M15:M17"/>
    <mergeCell ref="N6:N7"/>
    <mergeCell ref="N11:N12"/>
    <mergeCell ref="N13:N14"/>
    <mergeCell ref="N15:N17"/>
    <mergeCell ref="O6:O7"/>
    <mergeCell ref="O11:O12"/>
    <mergeCell ref="O13:O14"/>
    <mergeCell ref="O15:O17"/>
    <mergeCell ref="P6:P7"/>
    <mergeCell ref="P11:P12"/>
    <mergeCell ref="P13:P14"/>
    <mergeCell ref="P15:P17"/>
    <mergeCell ref="Q6:Q7"/>
    <mergeCell ref="Q11:Q12"/>
    <mergeCell ref="Q13:Q14"/>
    <mergeCell ref="Q15:Q17"/>
    <mergeCell ref="R6:R7"/>
    <mergeCell ref="R11:R12"/>
    <mergeCell ref="R13:R14"/>
    <mergeCell ref="R15:R17"/>
    <mergeCell ref="S6:S7"/>
    <mergeCell ref="S10:S18"/>
    <mergeCell ref="S20:S33"/>
    <mergeCell ref="T6:T7"/>
    <mergeCell ref="T10:T18"/>
    <mergeCell ref="U6:U7"/>
    <mergeCell ref="U11:U12"/>
    <mergeCell ref="U13:U14"/>
    <mergeCell ref="U15:U17"/>
    <mergeCell ref="V6:V7"/>
    <mergeCell ref="V11:V12"/>
    <mergeCell ref="V13:V14"/>
    <mergeCell ref="V15:V17"/>
    <mergeCell ref="W6:W7"/>
    <mergeCell ref="W11:W12"/>
    <mergeCell ref="W13:W14"/>
    <mergeCell ref="W15:W17"/>
    <mergeCell ref="X6:X7"/>
    <mergeCell ref="X11:X12"/>
    <mergeCell ref="X13:X14"/>
    <mergeCell ref="X15:X17"/>
    <mergeCell ref="Y6:Y7"/>
    <mergeCell ref="Y11:Y12"/>
    <mergeCell ref="Y13:Y14"/>
    <mergeCell ref="Y15:Y17"/>
    <mergeCell ref="Z6:Z7"/>
    <mergeCell ref="Z11:Z12"/>
    <mergeCell ref="Z13:Z14"/>
    <mergeCell ref="Z15:Z17"/>
    <mergeCell ref="AA6:AA7"/>
    <mergeCell ref="AA10:AA18"/>
    <mergeCell ref="AA20:AA33"/>
    <mergeCell ref="AB6:AB7"/>
    <mergeCell ref="AB10:AB18"/>
    <mergeCell ref="AC6:AC7"/>
    <mergeCell ref="AC11:AC12"/>
    <mergeCell ref="AC13:AC14"/>
    <mergeCell ref="AD6:AD7"/>
    <mergeCell ref="AD11:AD12"/>
    <mergeCell ref="AD13:AD14"/>
    <mergeCell ref="AE6:AE7"/>
    <mergeCell ref="AE11:AE12"/>
    <mergeCell ref="AE13:AE14"/>
    <mergeCell ref="AF6:AF7"/>
    <mergeCell ref="AF11:AF12"/>
    <mergeCell ref="AF13:AF14"/>
    <mergeCell ref="AF20:AF33"/>
    <mergeCell ref="B4:C6"/>
    <mergeCell ref="D4:K5"/>
  </mergeCells>
  <pageMargins left="0.826388888888889" right="0.275" top="0.196527777777778" bottom="0.314583333333333" header="0.298611111111111" footer="0.298611111111111"/>
  <pageSetup paperSize="9" scale="71" orientation="landscape"/>
  <headerFooter>
    <oddFooter>&amp;C第 &amp;P 页，共 &amp;N 页</oddFooter>
  </headerFooter>
  <colBreaks count="1" manualBreakCount="1">
    <brk id="11" max="1048575" man="1"/>
  </colBreaks>
  <ignoredErrors>
    <ignoredError sqref="H9:I9 F9" formulaRange="1"/>
    <ignoredError sqref="E20:E33 E17:E18 E12" 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县级资金下达表</vt:lpstr>
      <vt:lpstr>绩效表</vt:lpstr>
      <vt:lpstr>州级资金下达表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郭建</dc:creator>
  <cp:lastModifiedBy>Administrator</cp:lastModifiedBy>
  <dcterms:created xsi:type="dcterms:W3CDTF">2020-12-30T09:12:00Z</dcterms:created>
  <cp:lastPrinted>2021-06-18T09:42:00Z</cp:lastPrinted>
  <dcterms:modified xsi:type="dcterms:W3CDTF">2023-02-22T02:11:09Z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