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105" tabRatio="819" firstSheet="28" activeTab="31"/>
  </bookViews>
  <sheets>
    <sheet name="1-1 2023年大姚县一般公共预算收入情况表" sheetId="28" r:id="rId1"/>
    <sheet name="1-2 2023年大姚县一般公共预算支出情况表" sheetId="29" r:id="rId2"/>
    <sheet name="1-3 2023年大姚县本级一般公共预算收入情况表" sheetId="142" r:id="rId3"/>
    <sheet name="1.4 一般公共预算支出情况表（公开到项级）" sheetId="143" r:id="rId4"/>
    <sheet name="1-5 县本级一般公共预算基本支出情况表（公开到款级）" sheetId="153" r:id="rId5"/>
    <sheet name="1.6 一般公共预算支出表（州、市对下转移支付项目）" sheetId="35" r:id="rId6"/>
    <sheet name="1-7 2023年大姚县分地区税收返还和转移支付预算表" sheetId="150" r:id="rId7"/>
    <sheet name="1-8 2023大姚县县本级“三公”经费预算财政拨款情况统计表" sheetId="131" r:id="rId8"/>
    <sheet name="2-1 2023年大姚县政府性基金预算收入情况表" sheetId="54" r:id="rId9"/>
    <sheet name="2-2 2023年大姚县政府性基金预算支出情况表" sheetId="55" r:id="rId10"/>
    <sheet name="2-3 2023年大姚县县本级政府性基金预算收入情况表" sheetId="144" r:id="rId11"/>
    <sheet name="2-4 大姚县县本级政府性基金预算支出情况表（公开到项级） " sheetId="151" r:id="rId12"/>
    <sheet name="2-5 本级政府性基金支出表（州、市对下转移支付）" sheetId="58" r:id="rId13"/>
    <sheet name="3-1 2023年大姚县国有资本经营收入预算情况表" sheetId="108" r:id="rId14"/>
    <sheet name="3-2大姚县国有资本经营支出预算情况表" sheetId="109" r:id="rId15"/>
    <sheet name="3-3 2023年大姚县本级国有资本经营收入预算情况表" sheetId="146" r:id="rId16"/>
    <sheet name="3-4 大姚县本级国有资本经营支出预算情况表（公开到项级）" sheetId="147" r:id="rId17"/>
    <sheet name="3-5 2023年大姚县县本级国有资本经营预算转移支付表 " sheetId="129" r:id="rId18"/>
    <sheet name="3-6 2023年国有资本经营预算转移支付表（分项目）" sheetId="130" r:id="rId19"/>
    <sheet name="4-1 2023年大姚县社会保险基金收入预算情况表" sheetId="113" r:id="rId20"/>
    <sheet name="4-2 2023年大姚县社会保险基金支出预算情况表" sheetId="114" r:id="rId21"/>
    <sheet name="4-3  2023年大姚县本级社会保险基金收入预算情况表" sheetId="148" r:id="rId22"/>
    <sheet name="4-4 2023年大姚县本级社会保险基金支出预算情况表" sheetId="149" r:id="rId23"/>
    <sheet name="5-1  大姚县 2022年地方政府债务限额及余额预算情况表" sheetId="133" r:id="rId24"/>
    <sheet name="5-2  大姚县2022年地方政府一般债务余额情况表" sheetId="134" r:id="rId25"/>
    <sheet name="5-3  大姚县 本级2022年地方政府一般债务余额情况表" sheetId="137" r:id="rId26"/>
    <sheet name="5-4 大姚县 2022年地方政府专项债务余额情况表" sheetId="136" r:id="rId27"/>
    <sheet name="5-5 大姚县本级2022年地方政府专项债务余额情况表（本级）" sheetId="138" r:id="rId28"/>
    <sheet name="5-6 大姚县地方政府债券发行及还本付息情况表" sheetId="139" r:id="rId29"/>
    <sheet name="5-7  大姚县2023年地方政府债务限额提前下达情况表" sheetId="140" r:id="rId30"/>
    <sheet name="5-8 大姚县2023年年初新增地方政府债券资金安排表" sheetId="141" r:id="rId31"/>
    <sheet name="6-1 重大政策和重点项目绩效目标表" sheetId="127" r:id="rId32"/>
    <sheet name="6-2 重点工作情况解释说明汇总表" sheetId="128" r:id="rId33"/>
  </sheets>
  <externalReferences>
    <externalReference r:id="rId34"/>
    <externalReference r:id="rId35"/>
  </externalReferences>
  <definedNames>
    <definedName name="_xlnm._FilterDatabase" localSheetId="0" hidden="1">'1-1 2023年大姚县一般公共预算收入情况表'!$A$4:$F$36</definedName>
    <definedName name="_xlnm._FilterDatabase" localSheetId="1" hidden="1">'1-2 2023年大姚县一般公共预算支出情况表'!$A$3:$D$38</definedName>
    <definedName name="_xlnm._FilterDatabase" localSheetId="2" hidden="1">'1-3 2023年大姚县本级一般公共预算收入情况表'!$A$4:$D$36</definedName>
    <definedName name="_xlnm._FilterDatabase" localSheetId="3" hidden="1">'1.4 一般公共预算支出情况表（公开到项级）'!$A$3:$D$441</definedName>
    <definedName name="_xlnm._FilterDatabase" localSheetId="4" hidden="1">'1-5 县本级一般公共预算基本支出情况表（公开到款级）'!$A$3:$B$34</definedName>
    <definedName name="_xlnm._FilterDatabase" localSheetId="5" hidden="1">'1.6 一般公共预算支出表（州、市对下转移支付项目）'!$A$3:$E$43</definedName>
    <definedName name="_xlnm._FilterDatabase" localSheetId="8" hidden="1">'2-1 2023年大姚县政府性基金预算收入情况表'!$A$3:$E$37</definedName>
    <definedName name="_xlnm._FilterDatabase" localSheetId="10" hidden="1">'2-3 2023年大姚县县本级政府性基金预算收入情况表'!$A$3:$E$37</definedName>
    <definedName name="_xlnm._FilterDatabase" localSheetId="13" hidden="1">'3-1 2023年大姚县国有资本经营收入预算情况表'!$A$3:$E$41</definedName>
    <definedName name="_xlnm._FilterDatabase" localSheetId="14" hidden="1">'3-2大姚县国有资本经营支出预算情况表'!$A$3:$E$28</definedName>
    <definedName name="_xlnm._FilterDatabase" localSheetId="15" hidden="1">'3-3 2023年大姚县本级国有资本经营收入预算情况表'!$A$3:$E$42</definedName>
    <definedName name="_xlnm._FilterDatabase" localSheetId="16" hidden="1">'3-4 大姚县本级国有资本经营支出预算情况表（公开到项级）'!$A$3:$E$28</definedName>
    <definedName name="_xlnm._FilterDatabase" localSheetId="19" hidden="1">'4-1 2023年大姚县社会保险基金收入预算情况表'!$A$3:$E$37</definedName>
    <definedName name="_xlnm._FilterDatabase" localSheetId="20" hidden="1">'4-2 2023年大姚县社会保险基金支出预算情况表'!$A$3:$E$22</definedName>
    <definedName name="_xlnm._FilterDatabase" localSheetId="21" hidden="1">'4-3  2023年大姚县本级社会保险基金收入预算情况表'!$A$3:$E$31</definedName>
    <definedName name="_xlnm._FilterDatabase" localSheetId="22" hidden="1">'4-4 2023年大姚县本级社会保险基金支出预算情况表'!$A$3:$E$22</definedName>
    <definedName name="_xlnm._FilterDatabase" localSheetId="9" hidden="1">'2-2 2023年大姚县政府性基金预算支出情况表'!$A$3:$F$55</definedName>
    <definedName name="_xlnm._FilterDatabase" localSheetId="12" hidden="1">'2-5 本级政府性基金支出表（州、市对下转移支付）'!$A$3:$E$18</definedName>
    <definedName name="_lst_r_地方财政预算表2015年全省汇总_10_科目编码名称">[2]_ESList!$A$1:$A$27</definedName>
    <definedName name="_xlnm.Print_Area" localSheetId="0">'1-1 2023年大姚县一般公共预算收入情况表'!$B$2:$E$36</definedName>
    <definedName name="_xlnm.Print_Area" localSheetId="1">'1-2 2023年大姚县一般公共预算支出情况表'!$A$1:$D$37</definedName>
    <definedName name="_xlnm.Print_Area" localSheetId="5">'1.6 一般公共预算支出表（州、市对下转移支付项目）'!$A$1:$C$43</definedName>
    <definedName name="_xlnm.Print_Area" localSheetId="8">'2-1 2023年大姚县政府性基金预算收入情况表'!$A$1:$D$37</definedName>
    <definedName name="_xlnm.Print_Area" localSheetId="9">'2-2 2023年大姚县政府性基金预算支出情况表'!$A$1:$D$55</definedName>
    <definedName name="_xlnm.Print_Area" localSheetId="12">'2-5 本级政府性基金支出表（州、市对下转移支付）'!$A$1:$D$16</definedName>
    <definedName name="_xlnm.Print_Titles" localSheetId="0">'1-1 2023年大姚县一般公共预算收入情况表'!$2:$4</definedName>
    <definedName name="_xlnm.Print_Titles" localSheetId="1">'1-2 2023年大姚县一般公共预算支出情况表'!$1:$3</definedName>
    <definedName name="_xlnm.Print_Titles" localSheetId="5">'1.6 一般公共预算支出表（州、市对下转移支付项目）'!$1:$3</definedName>
    <definedName name="_xlnm.Print_Titles" localSheetId="8">'2-1 2023年大姚县政府性基金预算收入情况表'!$1:$3</definedName>
    <definedName name="_xlnm.Print_Titles" localSheetId="9">'2-2 2023年大姚县政府性基金预算支出情况表'!$1:$3</definedName>
    <definedName name="_xlnm.Print_Titles" localSheetId="12">'2-5 本级政府性基金支出表（州、市对下转移支付）'!$1:$3</definedName>
    <definedName name="专项收入年初预算数" localSheetId="1">#REF!</definedName>
    <definedName name="专项收入年初预算数">#REF!</definedName>
    <definedName name="专项收入全年预计数" localSheetId="1">#REF!</definedName>
    <definedName name="专项收入全年预计数">#REF!</definedName>
    <definedName name="_xlnm.Print_Area" localSheetId="13">'3-1 2023年大姚县国有资本经营收入预算情况表'!$A$1:$D$41</definedName>
    <definedName name="_xlnm.Print_Titles" localSheetId="13">'3-1 2023年大姚县国有资本经营收入预算情况表'!$1:$3</definedName>
    <definedName name="专项收入年初预算数" localSheetId="13">#REF!</definedName>
    <definedName name="专项收入全年预计数" localSheetId="13">#REF!</definedName>
    <definedName name="_xlnm.Print_Area" localSheetId="14">'3-2大姚县国有资本经营支出预算情况表'!$A$1:$D$28</definedName>
    <definedName name="_xlnm.Print_Titles" localSheetId="14">'3-2大姚县国有资本经营支出预算情况表'!$1:$3</definedName>
    <definedName name="专项收入年初预算数" localSheetId="14">#REF!</definedName>
    <definedName name="专项收入全年预计数" localSheetId="14">#REF!</definedName>
    <definedName name="_lst_r_地方财政预算表2015年全省汇总_10_科目编码名称" localSheetId="19">[1]_ESList!$A$1:$A$27</definedName>
    <definedName name="_xlnm.Print_Area" localSheetId="19">'4-1 2023年大姚县社会保险基金收入预算情况表'!$A$1:$D$38</definedName>
    <definedName name="_xlnm.Print_Titles" localSheetId="19">'4-1 2023年大姚县社会保险基金收入预算情况表'!$1:$3</definedName>
    <definedName name="专项收入年初预算数" localSheetId="19">#REF!</definedName>
    <definedName name="专项收入全年预计数" localSheetId="19">#REF!</definedName>
    <definedName name="_lst_r_地方财政预算表2015年全省汇总_10_科目编码名称" localSheetId="20">[1]_ESList!$A$1:$A$27</definedName>
    <definedName name="_xlnm.Print_Area" localSheetId="20">'4-2 2023年大姚县社会保险基金支出预算情况表'!$A$1:$D$22</definedName>
    <definedName name="专项收入年初预算数" localSheetId="20">#REF!</definedName>
    <definedName name="专项收入全年预计数" localSheetId="20">#REF!</definedName>
    <definedName name="专项收入年初预算数" localSheetId="31">#REF!</definedName>
    <definedName name="专项收入全年预计数" localSheetId="31">#REF!</definedName>
    <definedName name="_xlnm.Print_Area" localSheetId="31">'6-1 重大政策和重点项目绩效目标表'!#REF!</definedName>
    <definedName name="专项收入年初预算数" localSheetId="32">#REF!</definedName>
    <definedName name="专项收入全年预计数" localSheetId="32">#REF!</definedName>
    <definedName name="专项收入年初预算数" localSheetId="17">#REF!</definedName>
    <definedName name="专项收入全年预计数" localSheetId="17">#REF!</definedName>
    <definedName name="专项收入年初预算数" localSheetId="18">#REF!</definedName>
    <definedName name="专项收入全年预计数" localSheetId="18">#REF!</definedName>
    <definedName name="专项收入年初预算数" localSheetId="7">#REF!</definedName>
    <definedName name="专项收入全年预计数" localSheetId="7">#REF!</definedName>
    <definedName name="专项收入年初预算数" localSheetId="23">#REF!</definedName>
    <definedName name="专项收入全年预计数" localSheetId="23">#REF!</definedName>
    <definedName name="专项收入年初预算数" localSheetId="24">#REF!</definedName>
    <definedName name="专项收入全年预计数" localSheetId="24">#REF!</definedName>
    <definedName name="专项收入年初预算数" localSheetId="26">#REF!</definedName>
    <definedName name="专项收入全年预计数" localSheetId="26">#REF!</definedName>
    <definedName name="专项收入年初预算数" localSheetId="25">#REF!</definedName>
    <definedName name="专项收入全年预计数" localSheetId="25">#REF!</definedName>
    <definedName name="专项收入年初预算数" localSheetId="27">#REF!</definedName>
    <definedName name="专项收入全年预计数" localSheetId="27">#REF!</definedName>
    <definedName name="专项收入年初预算数" localSheetId="28">#REF!</definedName>
    <definedName name="专项收入全年预计数" localSheetId="28">#REF!</definedName>
    <definedName name="专项收入年初预算数" localSheetId="29">#REF!</definedName>
    <definedName name="专项收入全年预计数" localSheetId="29">#REF!</definedName>
    <definedName name="专项收入年初预算数" localSheetId="30">#REF!</definedName>
    <definedName name="专项收入全年预计数" localSheetId="30">#REF!</definedName>
    <definedName name="_xlnm.Print_Area" localSheetId="2">'1-3 2023年大姚县本级一般公共预算收入情况表'!$A$2:$D$36</definedName>
    <definedName name="_xlnm.Print_Titles" localSheetId="2">'1-3 2023年大姚县本级一般公共预算收入情况表'!$2:$4</definedName>
    <definedName name="_xlnm.Print_Area" localSheetId="3">'1.4 一般公共预算支出情况表（公开到项级）'!$A$1:$D$37</definedName>
    <definedName name="_xlnm.Print_Titles" localSheetId="3">'1.4 一般公共预算支出情况表（公开到项级）'!$1:$3</definedName>
    <definedName name="专项收入年初预算数" localSheetId="3">#REF!</definedName>
    <definedName name="专项收入全年预计数" localSheetId="3">#REF!</definedName>
    <definedName name="_xlnm.Print_Area" localSheetId="10">'2-3 2023年大姚县县本级政府性基金预算收入情况表'!$A$1:$D$37</definedName>
    <definedName name="_xlnm.Print_Titles" localSheetId="10">'2-3 2023年大姚县县本级政府性基金预算收入情况表'!$1:$3</definedName>
    <definedName name="_xlnm.Print_Area" localSheetId="15">'3-3 2023年大姚县本级国有资本经营收入预算情况表'!$A$1:$D$42</definedName>
    <definedName name="_xlnm.Print_Titles" localSheetId="15">'3-3 2023年大姚县本级国有资本经营收入预算情况表'!$1:$3</definedName>
    <definedName name="专项收入年初预算数" localSheetId="15">#REF!</definedName>
    <definedName name="专项收入全年预计数" localSheetId="15">#REF!</definedName>
    <definedName name="_xlnm.Print_Area" localSheetId="16">'3-4 大姚县本级国有资本经营支出预算情况表（公开到项级）'!$A$1:$D$28</definedName>
    <definedName name="_xlnm.Print_Titles" localSheetId="16">'3-4 大姚县本级国有资本经营支出预算情况表（公开到项级）'!$1:$3</definedName>
    <definedName name="专项收入年初预算数" localSheetId="16">#REF!</definedName>
    <definedName name="专项收入全年预计数" localSheetId="16">#REF!</definedName>
    <definedName name="_lst_r_地方财政预算表2015年全省汇总_10_科目编码名称" localSheetId="21">[1]_ESList!$A$1:$A$27</definedName>
    <definedName name="_xlnm.Print_Area" localSheetId="21">'4-3  2023年大姚县本级社会保险基金收入预算情况表'!$A$1:$D$32</definedName>
    <definedName name="_xlnm.Print_Titles" localSheetId="21">'4-3  2023年大姚县本级社会保险基金收入预算情况表'!$1:$3</definedName>
    <definedName name="专项收入年初预算数" localSheetId="21">#REF!</definedName>
    <definedName name="专项收入全年预计数" localSheetId="21">#REF!</definedName>
    <definedName name="_lst_r_地方财政预算表2015年全省汇总_10_科目编码名称" localSheetId="22">[1]_ESList!$A$1:$A$27</definedName>
    <definedName name="_xlnm.Print_Area" localSheetId="22">'4-4 2023年大姚县本级社会保险基金支出预算情况表'!$A$1:$D$22</definedName>
    <definedName name="专项收入年初预算数" localSheetId="22">#REF!</definedName>
    <definedName name="专项收入全年预计数" localSheetId="22">#REF!</definedName>
    <definedName name="_xlnm._FilterDatabase" localSheetId="31" hidden="1">'6-1 重大政策和重点项目绩效目标表'!$A$10:$J$10</definedName>
    <definedName name="_xlnm.Print_Area" localSheetId="6">'1-7 2023年大姚县分地区税收返还和转移支付预算表'!$A$1:$D$7</definedName>
    <definedName name="_xlnm.Print_Titles" localSheetId="6">'1-7 2023年大姚县分地区税收返还和转移支付预算表'!$1:$3</definedName>
    <definedName name="专项收入年初预算数" localSheetId="6">#REF!</definedName>
    <definedName name="专项收入全年预计数" localSheetId="6">#REF!</definedName>
    <definedName name="_xlnm._FilterDatabase" localSheetId="11" hidden="1">'2-4 大姚县县本级政府性基金预算支出情况表（公开到项级） '!$A$3:$F$55</definedName>
    <definedName name="_xlnm.Print_Area" localSheetId="11">'2-4 大姚县县本级政府性基金预算支出情况表（公开到项级） '!$A$1:$D$55</definedName>
    <definedName name="_xlnm.Print_Titles" localSheetId="11">'2-4 大姚县县本级政府性基金预算支出情况表（公开到项级） '!$1:$3</definedName>
    <definedName name="专项收入年初预算数" localSheetId="4">#REF!</definedName>
    <definedName name="专项收入全年预计数" localSheetId="4">#REF!</definedName>
    <definedName name="_xlnm.Print_Area" localSheetId="4">'1-5 县本级一般公共预算基本支出情况表（公开到款级）'!$A$1:$B$34</definedName>
    <definedName name="_xlnm.Print_Titles" localSheetId="4">'1-5 县本级一般公共预算基本支出情况表（公开到款级）'!$1:$3</definedName>
  </definedNames>
  <calcPr calcId="144525" fullPrecision="0"/>
</workbook>
</file>

<file path=xl/sharedStrings.xml><?xml version="1.0" encoding="utf-8"?>
<sst xmlns="http://schemas.openxmlformats.org/spreadsheetml/2006/main" count="1475" uniqueCount="863">
  <si>
    <t>附件1</t>
  </si>
  <si>
    <t>1-1  2023年大姚县一般公共预算收入情况表</t>
  </si>
  <si>
    <t>单位：万元</t>
  </si>
  <si>
    <t>科目编码</t>
  </si>
  <si>
    <t>项目</t>
  </si>
  <si>
    <t>2022年执行数</t>
  </si>
  <si>
    <t>2023年预算数</t>
  </si>
  <si>
    <t>预算数比上年执行数增长%</t>
  </si>
  <si>
    <t>打印</t>
  </si>
  <si>
    <t>101</t>
  </si>
  <si>
    <t>一、税收收入</t>
  </si>
  <si>
    <t>10101</t>
  </si>
  <si>
    <t xml:space="preserve"> 增值税</t>
  </si>
  <si>
    <t>10104</t>
  </si>
  <si>
    <t xml:space="preserve"> 企业所得税</t>
  </si>
  <si>
    <t>10106</t>
  </si>
  <si>
    <t xml:space="preserve"> 个人所得税</t>
  </si>
  <si>
    <t>10107</t>
  </si>
  <si>
    <t xml:space="preserve"> 资源税</t>
  </si>
  <si>
    <t>10109</t>
  </si>
  <si>
    <t xml:space="preserve"> 城市维护建设税</t>
  </si>
  <si>
    <t>10110</t>
  </si>
  <si>
    <t xml:space="preserve"> 房产税</t>
  </si>
  <si>
    <t>10111</t>
  </si>
  <si>
    <t xml:space="preserve"> 印花税</t>
  </si>
  <si>
    <t>10112</t>
  </si>
  <si>
    <t xml:space="preserve"> 城镇土地使用税</t>
  </si>
  <si>
    <t>10113</t>
  </si>
  <si>
    <t xml:space="preserve"> 土地增值税</t>
  </si>
  <si>
    <t>10114</t>
  </si>
  <si>
    <t xml:space="preserve"> 车船税</t>
  </si>
  <si>
    <t>10118</t>
  </si>
  <si>
    <t xml:space="preserve"> 耕地占用税</t>
  </si>
  <si>
    <t>10119</t>
  </si>
  <si>
    <t xml:space="preserve"> 契税</t>
  </si>
  <si>
    <t>10120</t>
  </si>
  <si>
    <t xml:space="preserve"> 烟叶税</t>
  </si>
  <si>
    <t>10121</t>
  </si>
  <si>
    <t xml:space="preserve"> 环境保护税</t>
  </si>
  <si>
    <t>10199</t>
  </si>
  <si>
    <t>非税收入</t>
  </si>
  <si>
    <t>103</t>
  </si>
  <si>
    <t xml:space="preserve"> 专项收入</t>
  </si>
  <si>
    <t>10302</t>
  </si>
  <si>
    <t xml:space="preserve"> 行政事业性收费收入</t>
  </si>
  <si>
    <t>10304</t>
  </si>
  <si>
    <t xml:space="preserve"> 罚没收入</t>
  </si>
  <si>
    <t>10305</t>
  </si>
  <si>
    <t xml:space="preserve"> 国有资源(资产)有偿使用收入</t>
  </si>
  <si>
    <t>10306</t>
  </si>
  <si>
    <t xml:space="preserve"> 捐赠收入</t>
  </si>
  <si>
    <t>10307</t>
  </si>
  <si>
    <t xml:space="preserve"> 其他收入</t>
  </si>
  <si>
    <t>全县一般公共预算收入</t>
  </si>
  <si>
    <t>地方政府一般债务收入</t>
  </si>
  <si>
    <t>转移性收入</t>
  </si>
  <si>
    <t xml:space="preserve">   返还性收入</t>
  </si>
  <si>
    <t xml:space="preserve">   转移支付收入</t>
  </si>
  <si>
    <t xml:space="preserve">   上年结余收入</t>
  </si>
  <si>
    <t xml:space="preserve">   调入资金</t>
  </si>
  <si>
    <t xml:space="preserve">   接受其他地区援助收入</t>
  </si>
  <si>
    <t xml:space="preserve">   动用预算稳定调节基金</t>
  </si>
  <si>
    <t>各项收入合计</t>
  </si>
  <si>
    <t>1-2  2023年大姚县一般公共预算支出情况表</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</si>
  <si>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</si>
  <si>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</si>
  <si>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</si>
  <si>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</si>
  <si>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</si>
  <si>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</si>
  <si>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</si>
  <si>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</si>
  <si>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</si>
  <si>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</si>
  <si>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</si>
  <si>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</si>
  <si>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</si>
  <si>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</si>
  <si>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</si>
  <si>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</si>
  <si>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</si>
  <si>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</si>
  <si>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</si>
  <si>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</si>
  <si>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</si>
  <si>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</si>
  <si>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二十三、债务付息支出</t>
  </si>
  <si>
    <t>二十四、债务发行费用支出</t>
  </si>
  <si>
    <t>二十五、其他支出</t>
  </si>
  <si>
    <t>全县一般公共预算支出</t>
  </si>
  <si>
    <t>转移性支出</t>
  </si>
  <si>
    <t xml:space="preserve">    上解支出</t>
  </si>
  <si>
    <t xml:space="preserve">    调出资金</t>
  </si>
  <si>
    <t xml:space="preserve">    安排预算稳定调节基金</t>
  </si>
  <si>
    <t xml:space="preserve">    补充预算周转金</t>
  </si>
  <si>
    <t>地方政府一般债务还本支出</t>
  </si>
  <si>
    <t>年终结转</t>
  </si>
  <si>
    <t>各项支出合计</t>
  </si>
  <si>
    <t>1-3  2023年大姚县本级一般公共预算收入情况表</t>
  </si>
  <si>
    <t>1-4  2023年县本级 一般公共预算支出情况表 （公开到项级）</t>
  </si>
  <si>
    <t>一般公共服务支出</t>
  </si>
  <si>
    <t xml:space="preserve"> 人大事务</t>
  </si>
  <si>
    <t xml:space="preserve">  行政运行</t>
  </si>
  <si>
    <t xml:space="preserve">  一般行政管理事务</t>
  </si>
  <si>
    <t xml:space="preserve">  人大会议</t>
  </si>
  <si>
    <t xml:space="preserve">  代表工作</t>
  </si>
  <si>
    <t xml:space="preserve"> 政协事务</t>
  </si>
  <si>
    <t xml:space="preserve">  政协会议</t>
  </si>
  <si>
    <t xml:space="preserve">  委员视察</t>
  </si>
  <si>
    <t xml:space="preserve"> 政府办公厅(室)及相关机构事务</t>
  </si>
  <si>
    <t xml:space="preserve">  信访事务</t>
  </si>
  <si>
    <t xml:space="preserve"> 发展与改革事务</t>
  </si>
  <si>
    <t xml:space="preserve">  物价管理</t>
  </si>
  <si>
    <t xml:space="preserve"> 统计信息事务</t>
  </si>
  <si>
    <t xml:space="preserve">  专项统计业务</t>
  </si>
  <si>
    <t xml:space="preserve">  专项普查活动</t>
  </si>
  <si>
    <t xml:space="preserve">  事业运行</t>
  </si>
  <si>
    <t xml:space="preserve"> 财政事务</t>
  </si>
  <si>
    <t xml:space="preserve">  信息化建设</t>
  </si>
  <si>
    <t xml:space="preserve">  其他财政事务支出</t>
  </si>
  <si>
    <t xml:space="preserve"> 税收事务</t>
  </si>
  <si>
    <t xml:space="preserve">  税收业务</t>
  </si>
  <si>
    <t xml:space="preserve"> 审计事务</t>
  </si>
  <si>
    <t xml:space="preserve">  审计业务</t>
  </si>
  <si>
    <t xml:space="preserve"> 纪检监察事务</t>
  </si>
  <si>
    <t xml:space="preserve">  大案要案查处</t>
  </si>
  <si>
    <t xml:space="preserve"> 商贸事务</t>
  </si>
  <si>
    <t xml:space="preserve">  对外贸易管理</t>
  </si>
  <si>
    <t xml:space="preserve">  招商引资</t>
  </si>
  <si>
    <t xml:space="preserve"> 民族事务</t>
  </si>
  <si>
    <t xml:space="preserve"> 档案事务</t>
  </si>
  <si>
    <t xml:space="preserve">  档案馆</t>
  </si>
  <si>
    <t xml:space="preserve"> 民主党派及工商联事务</t>
  </si>
  <si>
    <t xml:space="preserve"> 群众团体事务</t>
  </si>
  <si>
    <t xml:space="preserve"> 党委办公厅(室)及相关机构事务</t>
  </si>
  <si>
    <t xml:space="preserve">  专项业务</t>
  </si>
  <si>
    <t xml:space="preserve"> 组织事务</t>
  </si>
  <si>
    <t xml:space="preserve">  其他组织事务支出</t>
  </si>
  <si>
    <t xml:space="preserve"> 宣传事务</t>
  </si>
  <si>
    <t xml:space="preserve"> 统战事务</t>
  </si>
  <si>
    <t xml:space="preserve">  宗教事务</t>
  </si>
  <si>
    <t xml:space="preserve">  华侨事务</t>
  </si>
  <si>
    <t xml:space="preserve"> 市场监督管理事务</t>
  </si>
  <si>
    <t xml:space="preserve">  市场秩序执法</t>
  </si>
  <si>
    <t xml:space="preserve">  药品事务</t>
  </si>
  <si>
    <t xml:space="preserve">  食品安全监管</t>
  </si>
  <si>
    <t>国防支出</t>
  </si>
  <si>
    <t xml:space="preserve"> 国防动员</t>
  </si>
  <si>
    <t xml:space="preserve">  兵役征集</t>
  </si>
  <si>
    <t xml:space="preserve">  民兵</t>
  </si>
  <si>
    <t>公共安全支出</t>
  </si>
  <si>
    <t xml:space="preserve"> 公安</t>
  </si>
  <si>
    <t xml:space="preserve">  执法办案</t>
  </si>
  <si>
    <t xml:space="preserve"> 检察</t>
  </si>
  <si>
    <t xml:space="preserve"> 法院</t>
  </si>
  <si>
    <t xml:space="preserve">  “两庭”建设</t>
  </si>
  <si>
    <t xml:space="preserve"> 司法</t>
  </si>
  <si>
    <t xml:space="preserve">  基层司法业务</t>
  </si>
  <si>
    <t xml:space="preserve">  普法宣传</t>
  </si>
  <si>
    <t xml:space="preserve">  公共法律服务</t>
  </si>
  <si>
    <t xml:space="preserve">  社区矫正</t>
  </si>
  <si>
    <t>教育支出</t>
  </si>
  <si>
    <t xml:space="preserve"> 教育管理事务</t>
  </si>
  <si>
    <t xml:space="preserve"> 普通教育</t>
  </si>
  <si>
    <t xml:space="preserve">  学前教育</t>
  </si>
  <si>
    <t xml:space="preserve">  小学教育</t>
  </si>
  <si>
    <t xml:space="preserve">  初中教育</t>
  </si>
  <si>
    <t xml:space="preserve">  高中教育</t>
  </si>
  <si>
    <t xml:space="preserve"> 职业教育</t>
  </si>
  <si>
    <t xml:space="preserve">  中等职业教育</t>
  </si>
  <si>
    <t xml:space="preserve"> 特殊教育</t>
  </si>
  <si>
    <t xml:space="preserve">  特殊学校教育</t>
  </si>
  <si>
    <t xml:space="preserve"> 进修及培训</t>
  </si>
  <si>
    <t xml:space="preserve">  教师进修</t>
  </si>
  <si>
    <t xml:space="preserve">  干部教育</t>
  </si>
  <si>
    <t xml:space="preserve"> 教育费附加安排的支出</t>
  </si>
  <si>
    <t xml:space="preserve">  中等职业学校教学设施</t>
  </si>
  <si>
    <t xml:space="preserve">  其他教育费附加安排的支出</t>
  </si>
  <si>
    <t>科学技术支出</t>
  </si>
  <si>
    <t xml:space="preserve"> 科学技术管理事务</t>
  </si>
  <si>
    <t xml:space="preserve"> 技术研究与开发</t>
  </si>
  <si>
    <t xml:space="preserve">  科技成果转化与扩散</t>
  </si>
  <si>
    <t xml:space="preserve">  共性技术研究与开发</t>
  </si>
  <si>
    <t xml:space="preserve"> 科学技术普及</t>
  </si>
  <si>
    <t xml:space="preserve">  科普活动</t>
  </si>
  <si>
    <t>文化旅游体育与传媒支出</t>
  </si>
  <si>
    <t xml:space="preserve"> 文化和旅游</t>
  </si>
  <si>
    <t xml:space="preserve">  图书馆</t>
  </si>
  <si>
    <t xml:space="preserve">  艺术表演团体</t>
  </si>
  <si>
    <t xml:space="preserve">  群众文化</t>
  </si>
  <si>
    <t xml:space="preserve">  文化创作与保护</t>
  </si>
  <si>
    <t xml:space="preserve">  旅游宣传</t>
  </si>
  <si>
    <t xml:space="preserve"> 文物</t>
  </si>
  <si>
    <t xml:space="preserve">  文物保护</t>
  </si>
  <si>
    <t xml:space="preserve">  博物馆</t>
  </si>
  <si>
    <t xml:space="preserve"> 体育</t>
  </si>
  <si>
    <t xml:space="preserve">  体育场馆</t>
  </si>
  <si>
    <t xml:space="preserve"> 广播电视</t>
  </si>
  <si>
    <t xml:space="preserve">  传输发射</t>
  </si>
  <si>
    <t xml:space="preserve">  广播电视事务</t>
  </si>
  <si>
    <t>社会保障和就业支出</t>
  </si>
  <si>
    <t xml:space="preserve"> 人力资源和社会保障管理事务</t>
  </si>
  <si>
    <t xml:space="preserve">  就业管理事务</t>
  </si>
  <si>
    <t xml:space="preserve">  其他人力资源和社会保障管理事务支出</t>
  </si>
  <si>
    <t xml:space="preserve"> 民政管理事务</t>
  </si>
  <si>
    <t xml:space="preserve">  基层政权建设和社区治理</t>
  </si>
  <si>
    <t xml:space="preserve"> 行政事业单位养老支出</t>
  </si>
  <si>
    <t xml:space="preserve">  行政单位离退休</t>
  </si>
  <si>
    <t xml:space="preserve">  事业单位离退休</t>
  </si>
  <si>
    <t xml:space="preserve">  机关事业单位基本养老保险缴费支出</t>
  </si>
  <si>
    <t xml:space="preserve">  机关事业单位职业年金缴费支出</t>
  </si>
  <si>
    <t xml:space="preserve">  对机关事业单位基本养老保险基金的补助</t>
  </si>
  <si>
    <t xml:space="preserve"> 企业改革补助</t>
  </si>
  <si>
    <t xml:space="preserve">  企业关闭破产补助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</si>
  <si>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</si>
  <si>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</si>
  <si>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</si>
  <si>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</si>
  <si>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</si>
  <si>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</si>
  <si>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</si>
  <si>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</si>
  <si>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</si>
  <si>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</si>
  <si>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</si>
  <si>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</si>
  <si>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</si>
  <si>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</si>
  <si>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</si>
  <si>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</si>
  <si>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</si>
  <si>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</si>
  <si>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</si>
  <si>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</si>
  <si>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</si>
  <si>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社会福利</t>
  </si>
  <si>
    <t xml:space="preserve">  儿童福利</t>
  </si>
  <si>
    <t xml:space="preserve">  老年福利</t>
  </si>
  <si>
    <t xml:space="preserve">  殡葬</t>
  </si>
  <si>
    <t xml:space="preserve">  养老服务</t>
  </si>
  <si>
    <t xml:space="preserve"> 残疾人事业</t>
  </si>
  <si>
    <t xml:space="preserve">  残疾人康复</t>
  </si>
  <si>
    <t xml:space="preserve">  残疾人就业</t>
  </si>
  <si>
    <t xml:space="preserve">  残疾人体育</t>
  </si>
  <si>
    <t xml:space="preserve">  残疾人生活和护理补贴</t>
  </si>
  <si>
    <t xml:space="preserve"> 红十字事业</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</si>
  <si>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</si>
  <si>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</si>
  <si>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</si>
  <si>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</si>
  <si>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</si>
  <si>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</si>
  <si>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</si>
  <si>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</si>
  <si>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</si>
  <si>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其他生活救助</t>
  </si>
  <si>
    <t xml:space="preserve">  其他农村生活救助</t>
  </si>
  <si>
    <t xml:space="preserve"> 财政对基本养老保险基金的补助</t>
  </si>
  <si>
    <t xml:space="preserve">  财政对城乡居民基本养老保险基金的补助</t>
  </si>
  <si>
    <t xml:space="preserve"> 退役军人管理事务</t>
  </si>
  <si>
    <t xml:space="preserve">  拥军优属</t>
  </si>
  <si>
    <t xml:space="preserve"> 财政代缴社会保险费支出</t>
  </si>
  <si>
    <t xml:space="preserve">  财政代缴城乡居民基本养老保险费支出</t>
  </si>
  <si>
    <t xml:space="preserve"> 其他社会保障和就业支出</t>
  </si>
  <si>
    <t xml:space="preserve">  其他社会保障和就业支出</t>
  </si>
  <si>
    <t>卫生健康支出</t>
  </si>
  <si>
    <t xml:space="preserve"> 卫生健康管理事务</t>
  </si>
  <si>
    <t xml:space="preserve"> 公立医院</t>
  </si>
  <si>
    <t xml:space="preserve">  综合医院</t>
  </si>
  <si>
    <t xml:space="preserve">  中医(民族)医院</t>
  </si>
  <si>
    <t xml:space="preserve"> 基层医疗卫生机构</t>
  </si>
  <si>
    <t xml:space="preserve">  乡镇卫生院</t>
  </si>
  <si>
    <t xml:space="preserve"> 公共卫生</t>
  </si>
  <si>
    <t xml:space="preserve">  疾病预防控制机构</t>
  </si>
  <si>
    <t xml:space="preserve">  卫生监督机构</t>
  </si>
  <si>
    <t xml:space="preserve">  妇幼保健机构</t>
  </si>
  <si>
    <t xml:space="preserve">  基本公共卫生服务</t>
  </si>
  <si>
    <t xml:space="preserve">  重大公共卫生服务</t>
  </si>
  <si>
    <t xml:space="preserve">  突发公共卫生事件应急处理</t>
  </si>
  <si>
    <t xml:space="preserve">  其他公共卫生支出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</si>
  <si>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</si>
  <si>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</si>
  <si>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</si>
  <si>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</si>
  <si>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</si>
  <si>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</si>
  <si>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</si>
  <si>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</si>
  <si>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</si>
  <si>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</si>
  <si>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</si>
  <si>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</si>
  <si>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医疗救助</t>
  </si>
  <si>
    <t xml:space="preserve">  城乡医疗救助</t>
  </si>
  <si>
    <t xml:space="preserve">  疾病应急救助</t>
  </si>
  <si>
    <t xml:space="preserve"> 优抚对象医疗</t>
  </si>
  <si>
    <t xml:space="preserve">  优抚对象医疗补助</t>
  </si>
  <si>
    <t xml:space="preserve"> 医疗保障管理事务</t>
  </si>
  <si>
    <t xml:space="preserve">  医疗保障政策管理</t>
  </si>
  <si>
    <t xml:space="preserve"> 老龄卫生健康事务</t>
  </si>
  <si>
    <t xml:space="preserve">  老龄卫生健康事务</t>
  </si>
  <si>
    <t>节能环保支出</t>
  </si>
  <si>
    <t xml:space="preserve"> 环境保护管理事务</t>
  </si>
  <si>
    <t xml:space="preserve"> 污染防治</t>
  </si>
  <si>
    <t xml:space="preserve">  水体</t>
  </si>
  <si>
    <t xml:space="preserve"> 自然生态保护</t>
  </si>
  <si>
    <t xml:space="preserve">  生态保护</t>
  </si>
  <si>
    <t xml:space="preserve">  生物及物种资源保护</t>
  </si>
  <si>
    <t xml:space="preserve">  草原生态修复治理</t>
  </si>
  <si>
    <t xml:space="preserve">  其他自然生态保护支出</t>
  </si>
  <si>
    <t xml:space="preserve"> 天然林保护</t>
  </si>
  <si>
    <t xml:space="preserve">  森林管护</t>
  </si>
  <si>
    <t xml:space="preserve">  社会保险补助</t>
  </si>
  <si>
    <t xml:space="preserve"> 退耕还林还草</t>
  </si>
  <si>
    <t xml:space="preserve">  退耕现金</t>
  </si>
  <si>
    <t xml:space="preserve">  退耕还林工程建设</t>
  </si>
  <si>
    <t xml:space="preserve"> 能源节约利用</t>
  </si>
  <si>
    <t xml:space="preserve">  能源节能利用</t>
  </si>
  <si>
    <t xml:space="preserve"> 污染减排</t>
  </si>
  <si>
    <t xml:space="preserve">   生态环境监测与信息</t>
  </si>
  <si>
    <t xml:space="preserve"> 能源管理事务</t>
  </si>
  <si>
    <t xml:space="preserve">  能源行业管理</t>
  </si>
  <si>
    <t>城乡社区支出</t>
  </si>
  <si>
    <t xml:space="preserve"> 城乡社区管理事务</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</si>
  <si>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</si>
  <si>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</si>
  <si>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</si>
  <si>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</si>
  <si>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</si>
  <si>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</si>
  <si>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</si>
  <si>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其他城乡社区支出</t>
  </si>
  <si>
    <t xml:space="preserve">  其他城乡社区支出</t>
  </si>
  <si>
    <t>农林水支出</t>
  </si>
  <si>
    <t xml:space="preserve"> 农业农村</t>
  </si>
  <si>
    <t xml:space="preserve">  科技转化与推广服务</t>
  </si>
  <si>
    <t xml:space="preserve">  病虫害控制</t>
  </si>
  <si>
    <t xml:space="preserve">  农产品质量安全</t>
  </si>
  <si>
    <t xml:space="preserve">  统计监测与信息服务</t>
  </si>
  <si>
    <t xml:space="preserve">  农业行业业务管理</t>
  </si>
  <si>
    <t xml:space="preserve">  农业生产发展</t>
  </si>
  <si>
    <t xml:space="preserve">  农业合作经济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</si>
  <si>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</si>
  <si>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</si>
  <si>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</si>
  <si>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</si>
  <si>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</si>
  <si>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</si>
  <si>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</si>
  <si>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</si>
  <si>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</si>
  <si>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</si>
  <si>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</si>
  <si>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</si>
  <si>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</si>
  <si>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</si>
  <si>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湿地保护</t>
  </si>
  <si>
    <t xml:space="preserve">  产业化管理</t>
  </si>
  <si>
    <t xml:space="preserve">  林业草原防灾减灾</t>
  </si>
  <si>
    <t xml:space="preserve"> 水利</t>
  </si>
  <si>
    <t xml:space="preserve">  水利行业业务管理</t>
  </si>
  <si>
    <t xml:space="preserve">  水利工程建设</t>
  </si>
  <si>
    <t xml:space="preserve">  水利工程运行与维护</t>
  </si>
  <si>
    <t xml:space="preserve">  水利前期工作</t>
  </si>
  <si>
    <t xml:space="preserve">  水土保持</t>
  </si>
  <si>
    <t xml:space="preserve">  防汛</t>
  </si>
  <si>
    <t xml:space="preserve">  抗旱</t>
  </si>
  <si>
    <t xml:space="preserve">  大中型水库移民后期扶持专项支出</t>
  </si>
  <si>
    <t xml:space="preserve">  农村供水</t>
  </si>
  <si>
    <t>巩固脱贫衔接乡村振兴</t>
  </si>
  <si>
    <t xml:space="preserve">  农村基础设施建设</t>
  </si>
  <si>
    <t xml:space="preserve">  生产发展</t>
  </si>
  <si>
    <t xml:space="preserve">  社会发展</t>
  </si>
  <si>
    <t xml:space="preserve">  其他巩固脱贫衔接乡村振兴支出</t>
  </si>
  <si>
    <t xml:space="preserve"> 农村综合改革</t>
  </si>
  <si>
    <t xml:space="preserve">  对村民委员会和村党支部的补助</t>
  </si>
  <si>
    <t xml:space="preserve">  对村集体经济组织的补助</t>
  </si>
  <si>
    <t xml:space="preserve">  农村综合改革示范试点补助</t>
  </si>
  <si>
    <t xml:space="preserve"> 普惠金融发展支出</t>
  </si>
  <si>
    <t xml:space="preserve">  农业保险保费补贴</t>
  </si>
  <si>
    <t xml:space="preserve">  创业担保贷款贴息</t>
  </si>
  <si>
    <t xml:space="preserve">  其他普惠金融发展支出</t>
  </si>
  <si>
    <t>交通运输支出</t>
  </si>
  <si>
    <t xml:space="preserve"> 公路水路运输</t>
  </si>
  <si>
    <t xml:space="preserve">  公路建设</t>
  </si>
  <si>
    <t xml:space="preserve">  公路养护</t>
  </si>
  <si>
    <t xml:space="preserve">  航道维护</t>
  </si>
  <si>
    <t xml:space="preserve"> 车辆购置税支出</t>
  </si>
  <si>
    <t xml:space="preserve">  车辆购置税用于公路等基础设施建设支出</t>
  </si>
  <si>
    <t xml:space="preserve"> 其他交通运输支出</t>
  </si>
  <si>
    <t xml:space="preserve">  公共交通运营补助</t>
  </si>
  <si>
    <t>资源勘探信息等支出</t>
  </si>
  <si>
    <t xml:space="preserve"> 工业和信息产业监管</t>
  </si>
  <si>
    <t xml:space="preserve">  产业发展</t>
  </si>
  <si>
    <t xml:space="preserve"> 国有资产监管</t>
  </si>
  <si>
    <t xml:space="preserve"> 支持中小企业发展和管理支出</t>
  </si>
  <si>
    <t xml:space="preserve">  中小企业发展专项</t>
  </si>
  <si>
    <t>商业服务业等支出</t>
  </si>
  <si>
    <t xml:space="preserve"> 商业流通事务</t>
  </si>
  <si>
    <t xml:space="preserve">  食品流通安全补贴</t>
  </si>
  <si>
    <t xml:space="preserve">  民贸民品贷款贴息</t>
  </si>
  <si>
    <t xml:space="preserve">  其他商业流通事务支出</t>
  </si>
  <si>
    <t xml:space="preserve"> 涉外发展服务支出</t>
  </si>
  <si>
    <t xml:space="preserve"> 其他商业服务业等支出</t>
  </si>
  <si>
    <t xml:space="preserve">  其他商业服务业等支出</t>
  </si>
  <si>
    <t>金融支出</t>
  </si>
  <si>
    <t xml:space="preserve"> 金融部门行政支出</t>
  </si>
  <si>
    <t>自然资源海洋气象等支出</t>
  </si>
  <si>
    <t xml:space="preserve"> 自然资源事务</t>
  </si>
  <si>
    <t xml:space="preserve">  自然资源规划及管理</t>
  </si>
  <si>
    <t xml:space="preserve">  自然资源利用与保护</t>
  </si>
  <si>
    <t xml:space="preserve">  自然资源行业业务管理</t>
  </si>
  <si>
    <t xml:space="preserve"> 气象事务</t>
  </si>
  <si>
    <t xml:space="preserve">  气象事业机构</t>
  </si>
  <si>
    <t xml:space="preserve">  气象服务</t>
  </si>
  <si>
    <t>住房保障支出</t>
  </si>
  <si>
    <t xml:space="preserve"> 保障性安居工程支出</t>
  </si>
  <si>
    <t xml:space="preserve">  棚户区改造</t>
  </si>
  <si>
    <t xml:space="preserve">  农村危房改造</t>
  </si>
  <si>
    <t xml:space="preserve">  公共租赁住房</t>
  </si>
  <si>
    <t xml:space="preserve">  老旧小区改造</t>
  </si>
  <si>
    <t xml:space="preserve">  其他保障性安居工程支出</t>
  </si>
  <si>
    <t xml:space="preserve"> 住房改革支出</t>
  </si>
  <si>
    <t xml:space="preserve">  住房公积金</t>
  </si>
  <si>
    <t>粮油物资储备支出</t>
  </si>
  <si>
    <t xml:space="preserve"> 粮油物资事务</t>
  </si>
  <si>
    <t xml:space="preserve">  粮食财务挂账利息补贴</t>
  </si>
  <si>
    <t xml:space="preserve">  粮食风险基金</t>
  </si>
  <si>
    <t>灾害防治及应急管理支出</t>
  </si>
  <si>
    <t xml:space="preserve"> 应急管理事务</t>
  </si>
  <si>
    <t xml:space="preserve">  安全监管</t>
  </si>
  <si>
    <t xml:space="preserve"> 消防救援事务</t>
  </si>
  <si>
    <t xml:space="preserve">  消防应急救援</t>
  </si>
  <si>
    <t xml:space="preserve"> 地震事务</t>
  </si>
  <si>
    <t xml:space="preserve">  地震预测预报</t>
  </si>
  <si>
    <t xml:space="preserve">  地震灾害预防</t>
  </si>
  <si>
    <t xml:space="preserve">  防震减灾信息管理</t>
  </si>
  <si>
    <t xml:space="preserve">  地震事业机构 </t>
  </si>
  <si>
    <t xml:space="preserve"> 自然灾害防治</t>
  </si>
  <si>
    <t xml:space="preserve">  地质灾害防治</t>
  </si>
  <si>
    <t xml:space="preserve">  其他自然灾害防治支出</t>
  </si>
  <si>
    <t xml:space="preserve"> 自然灾害救灾及恢复重建支出</t>
  </si>
  <si>
    <t xml:space="preserve">  自然灾害救助补助</t>
  </si>
  <si>
    <t>预备费</t>
  </si>
  <si>
    <t>债务还本支出</t>
  </si>
  <si>
    <t xml:space="preserve"> 地方政府一般债务还本支出</t>
  </si>
  <si>
    <t xml:space="preserve">  地方政府一般债券还本支出</t>
  </si>
  <si>
    <t>债务付息支出</t>
  </si>
  <si>
    <t xml:space="preserve"> 地方政府一般债务付息支出</t>
  </si>
  <si>
    <t xml:space="preserve">  地方政府一般债券付息支出</t>
  </si>
  <si>
    <t>债务发行费用支出</t>
  </si>
  <si>
    <t xml:space="preserve"> 地方政府一般债务发行费用支出</t>
  </si>
  <si>
    <t>本年一般公共预算支出合计</t>
  </si>
  <si>
    <t>1-5  2023年大姚县县本级一般公共预算政府预算经济分类表（基本支出）</t>
  </si>
  <si>
    <t>经济科目名称</t>
  </si>
  <si>
    <t>机关工资福利支出</t>
  </si>
  <si>
    <t xml:space="preserve">  工资奖金津补贴</t>
  </si>
  <si>
    <t xml:space="preserve">  社会保障缴费</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</si>
  <si>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</si>
  <si>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</si>
  <si>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</si>
  <si>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</si>
  <si>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</si>
  <si>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</si>
  <si>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  </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</si>
  <si>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</si>
  <si>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</si>
  <si>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</si>
  <si>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</si>
  <si>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</si>
  <si>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</si>
  <si>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设备购置</t>
  </si>
  <si>
    <t>对事业单位经常性补助</t>
  </si>
  <si>
    <t xml:space="preserve">  工资福利支出</t>
  </si>
  <si>
    <t xml:space="preserve">  商品和服务支出</t>
  </si>
  <si>
    <t>对事业单位资本性补助</t>
  </si>
  <si>
    <t xml:space="preserve">  资本性支出(一)</t>
  </si>
  <si>
    <t>对个人和家庭的补助</t>
  </si>
  <si>
    <t xml:space="preserve">  社会福利和救助</t>
  </si>
  <si>
    <t xml:space="preserve">  助学金</t>
  </si>
  <si>
    <t xml:space="preserve">  离退休费</t>
  </si>
  <si>
    <t xml:space="preserve">  其他对个人和家庭的补助</t>
  </si>
  <si>
    <t>对社会保障基金补助</t>
  </si>
  <si>
    <t xml:space="preserve">  对社会保险基金补助</t>
  </si>
  <si>
    <t>支  出  合  计</t>
  </si>
  <si>
    <t>1-6  2023年大姚县县本级一般公共预算支出表(州、市对下转移支付项目)</t>
  </si>
  <si>
    <t>项       目</t>
  </si>
  <si>
    <t>其中：延续项目</t>
  </si>
  <si>
    <t>其中：新增项目</t>
  </si>
  <si>
    <t>……</t>
  </si>
  <si>
    <t>文化旅游教育与传媒支出</t>
  </si>
  <si>
    <t>资源勘探工业信息等支出</t>
  </si>
  <si>
    <t>合计</t>
  </si>
  <si>
    <t>此表无数字</t>
  </si>
  <si>
    <t>1-7  2023年大姚县分地区税收返还和转移支付预算表</t>
  </si>
  <si>
    <t>州（市）</t>
  </si>
  <si>
    <t>税收返还</t>
  </si>
  <si>
    <t>转移支付</t>
  </si>
  <si>
    <t>一、提前下达数</t>
  </si>
  <si>
    <t>大姚县</t>
  </si>
  <si>
    <t>二、预算数</t>
  </si>
  <si>
    <t>1-8  2023年大姚县县本级“三公”经费预算财政拨款情况统计表</t>
  </si>
  <si>
    <t>2022年预算数</t>
  </si>
  <si>
    <t>比上年增、减情况</t>
  </si>
  <si>
    <t>增、减金额</t>
  </si>
  <si>
    <t>增、减幅度</t>
  </si>
  <si>
    <t>1.因公出国（境）费</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</si>
  <si>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</si>
  <si>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</si>
  <si>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</si>
  <si>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</si>
  <si>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2023年 “三公”经费预算数1140万元，比上年预算数1152万元减少12万元，下降1%，其中：因公出国（境）费用预算0元，与上年相同；公务接待费预算309万元，比上年预算数605万元减少276万元，下降45.6%；公务用车运行维护费预算831万元，比上年同期增加284万元，增长51.9%；公务用车购置预算268万元。增减原因是：（一）因公出国（境）经费。2023年我县未预算因公出国（境）经费，与上年相同。（二）公务接待费用。2023年公务接待费预算309万元，比上年预算数605万元减少296万元，下降48.9%。下降原因是2023年我县严格执行《大姚县厉行节约过“紧日子”18条措施》规定，各部门严格按照公务接待管理办法，切实规范接待范围和标准，简化接待程序，严格控制陪餐人数，切实控制接待费用支出。(三)公务车用车购置及运行费。2023年公务车用车购置及运行费预算831万元，比上年同期增加284万元，增长51.9%，增长原因是我县12个乡镇需要更换森林巡护特种车辆。其中：公务用车购置费预算268万元，公务用车运行费563万元。</t>
  </si>
  <si>
    <t>2-1  2023年大姚县政府性基金预算收入情况表</t>
  </si>
  <si>
    <t>一、农网还贷资金收入</t>
  </si>
  <si>
    <t>二、海南省高等级公路车辆通行附加费收入</t>
  </si>
  <si>
    <t>三、港口建设费收入</t>
  </si>
  <si>
    <t>四、国家电影事业发展专项资金收入</t>
  </si>
  <si>
    <t>五、国有土地收益基金收入</t>
  </si>
  <si>
    <t>六、农业土地开发资金收入</t>
  </si>
  <si>
    <t>七、国有土地使用权出让收入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</si>
  <si>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</si>
  <si>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</si>
  <si>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</si>
  <si>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</si>
  <si>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</si>
  <si>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八、大中型水库库区基金收入</t>
  </si>
  <si>
    <t>九、彩票公益金收入</t>
  </si>
  <si>
    <t xml:space="preserve">  福利彩票公益金收入</t>
  </si>
  <si>
    <t xml:space="preserve">  体育彩票公益金收入</t>
  </si>
  <si>
    <t>十、城市基础设施配套费收入</t>
  </si>
  <si>
    <t>十一、小型水库移民扶助基金收入</t>
  </si>
  <si>
    <t>十二、国家重大水利工程建设基金收入</t>
  </si>
  <si>
    <t>十三、车辆通行费</t>
  </si>
  <si>
    <t>十四、污水处理费收入</t>
  </si>
  <si>
    <t>十五、彩票发行机构和彩票销售机构的业务费用</t>
  </si>
  <si>
    <t>十六、其他政府性基金收入</t>
  </si>
  <si>
    <t>十七、专项债券对应项目专项收入</t>
  </si>
  <si>
    <t>全县政府性基金预算收入</t>
  </si>
  <si>
    <t>地方政府专项债务收入</t>
  </si>
  <si>
    <t xml:space="preserve">  政府性基金转移收入</t>
  </si>
  <si>
    <t xml:space="preserve">     政府性基金补助收入</t>
  </si>
  <si>
    <t xml:space="preserve">     抗疫特别国债转移支付收入</t>
  </si>
  <si>
    <t>2-2  2023年大姚县政府性基金预算支出情况表</t>
  </si>
  <si>
    <t>类-款-项</t>
  </si>
  <si>
    <t>一、文化旅游体育与传媒支出</t>
  </si>
  <si>
    <t xml:space="preserve">  国家电影事业发展专项资金安排的支出</t>
  </si>
  <si>
    <t xml:space="preserve">     资助影院建设</t>
  </si>
  <si>
    <t xml:space="preserve">     其他国家电影事业发展专项资金支出</t>
  </si>
  <si>
    <t>二、社会保障和就业支出</t>
  </si>
  <si>
    <t xml:space="preserve">  大中型水库移民后期扶持基金支出</t>
  </si>
  <si>
    <t xml:space="preserve">     移民补助</t>
  </si>
  <si>
    <t xml:space="preserve">     基础设施建设和经济发展</t>
  </si>
  <si>
    <t>四、城乡社区支出</t>
  </si>
  <si>
    <t xml:space="preserve">  国有土地使用权出让收入安排的支出</t>
  </si>
  <si>
    <t xml:space="preserve">     征地和拆迁补偿支出</t>
  </si>
  <si>
    <t xml:space="preserve">     农村基础设施建设支出</t>
  </si>
  <si>
    <t xml:space="preserve">     补助被征地农民支出</t>
  </si>
  <si>
    <t xml:space="preserve">     棚户区改造支出</t>
  </si>
  <si>
    <t xml:space="preserve">     农业生产发展支出</t>
  </si>
  <si>
    <t xml:space="preserve">     农业农村生态环境支出</t>
  </si>
  <si>
    <t xml:space="preserve">  污水处理费收入安排的支出</t>
  </si>
  <si>
    <t xml:space="preserve">      污水处理设施建设和运营</t>
  </si>
  <si>
    <t>五、农林水支出</t>
  </si>
  <si>
    <t xml:space="preserve">  大中型水库库区基金安排的支出</t>
  </si>
  <si>
    <t xml:space="preserve">     其他大中型水库库区基金支出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</si>
  <si>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</si>
  <si>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</si>
  <si>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</si>
  <si>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</si>
  <si>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彩票发行销售机构业务费安排的支出</t>
  </si>
  <si>
    <t xml:space="preserve">     福利彩票销售机构的业务费支出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</si>
  <si>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</si>
  <si>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</si>
  <si>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</si>
  <si>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</si>
  <si>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</si>
  <si>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用于文化事业的彩票公益金支出</t>
  </si>
  <si>
    <t xml:space="preserve">     用于城乡医疗救助的彩票公益金支出</t>
  </si>
  <si>
    <t xml:space="preserve">     用于其他社会公益事业的彩票公益金支出</t>
  </si>
  <si>
    <t>九、债务付息支出</t>
  </si>
  <si>
    <t xml:space="preserve">  地方政府专项债务付息支出</t>
  </si>
  <si>
    <t xml:space="preserve">     国有土地使用权出让金债务付息支出</t>
  </si>
  <si>
    <t>十、债务发行费用支出</t>
  </si>
  <si>
    <t xml:space="preserve">  地方政府专项债务发行费用支出</t>
  </si>
  <si>
    <t xml:space="preserve">    国有土地使用权出让金债务发行费用支出</t>
  </si>
  <si>
    <t>全县政府性基金支出</t>
  </si>
  <si>
    <t xml:space="preserve">   政府性基金转移支付</t>
  </si>
  <si>
    <t xml:space="preserve">     政府性基金上解支出</t>
  </si>
  <si>
    <t xml:space="preserve">     抗疫特别国债转移支付支出</t>
  </si>
  <si>
    <t xml:space="preserve">   调出资金</t>
  </si>
  <si>
    <t xml:space="preserve">   上解支出</t>
  </si>
  <si>
    <t xml:space="preserve">   年终结余</t>
  </si>
  <si>
    <t>地方政府专项债务还本支出</t>
  </si>
  <si>
    <t>2-3  2023年大姚县政府性基金预算收入情况表</t>
  </si>
  <si>
    <t>2-4  2023年大姚县政府性基金预算支出情况表</t>
  </si>
  <si>
    <t>2-5 本级政府性基金支出表(州、市对下转移支付)</t>
  </si>
  <si>
    <t>比上年预算数增长%</t>
  </si>
  <si>
    <t>三、节能环保支出</t>
  </si>
  <si>
    <t>六、交通运输支出</t>
  </si>
  <si>
    <t>七、资源勘探工业信息等支出</t>
  </si>
  <si>
    <t>十一、抗疫特别国债安排的支出</t>
  </si>
  <si>
    <t>本年支出小计</t>
  </si>
  <si>
    <t>3-1  2023年大姚县国有资本经营收入预算情况表</t>
  </si>
  <si>
    <r>
      <rPr>
        <sz val="14"/>
        <rFont val="MS Serif"/>
        <charset val="134"/>
      </rPr>
      <t xml:space="preserve">    </t>
    </r>
    <r>
      <rPr>
        <sz val="14"/>
        <color indexed="8"/>
        <rFont val="宋体"/>
        <charset val="134"/>
      </rPr>
      <t>单位：万元</t>
    </r>
  </si>
  <si>
    <t>项        目</t>
  </si>
  <si>
    <t xml:space="preserve">  利润收入</t>
  </si>
  <si>
    <t xml:space="preserve">     电力企业利润收入</t>
  </si>
  <si>
    <t xml:space="preserve">     运输企业利润收入</t>
  </si>
  <si>
    <t xml:space="preserve">     投资服务企业利润收入</t>
  </si>
  <si>
    <t xml:space="preserve">     贸易企业利润收入</t>
  </si>
  <si>
    <t xml:space="preserve">     建筑施工企业利润收入</t>
  </si>
  <si>
    <t xml:space="preserve">     房地产企业利润收入</t>
  </si>
  <si>
    <t xml:space="preserve">     医药企业利润收入</t>
  </si>
  <si>
    <t xml:space="preserve">     农林牧渔企业利润收入</t>
  </si>
  <si>
    <t xml:space="preserve">     军工企业利润收入</t>
  </si>
  <si>
    <t xml:space="preserve">     转制科研院所利润收入</t>
  </si>
  <si>
    <t xml:space="preserve">     地质勘查企业利润收入</t>
  </si>
  <si>
    <r>
      <rPr>
        <sz val="14"/>
        <rFont val="宋体"/>
        <charset val="134"/>
      </rPr>
      <t xml:space="preserve">  </t>
    </r>
    <r>
      <rPr>
        <sz val="14"/>
        <rFont val="宋体"/>
        <charset val="134"/>
      </rPr>
      <t xml:space="preserve"> </t>
    </r>
    <r>
      <rPr>
        <sz val="14"/>
        <rFont val="宋体"/>
        <charset val="134"/>
      </rPr>
      <t xml:space="preserve">  卫生体育福利企业利润收入</t>
    </r>
  </si>
  <si>
    <t xml:space="preserve">     教育文化广播企业利润收入</t>
  </si>
  <si>
    <t xml:space="preserve">     科学研究企业利润收入</t>
  </si>
  <si>
    <t xml:space="preserve">     机关社团所属企业利润收入</t>
  </si>
  <si>
    <t xml:space="preserve">     化工企业利润收入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</si>
  <si>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</si>
  <si>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</si>
  <si>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</si>
  <si>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</si>
  <si>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</si>
  <si>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</si>
  <si>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</si>
  <si>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</si>
  <si>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</si>
  <si>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</si>
  <si>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</si>
  <si>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</si>
  <si>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</si>
  <si>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</si>
  <si>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</si>
  <si>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</si>
  <si>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全县国有资本经营收入</t>
  </si>
  <si>
    <t>上年结转</t>
  </si>
  <si>
    <t>账务调整收入</t>
  </si>
  <si>
    <t>3-2  2023年大姚县国有资本经营支出预算情况表</t>
  </si>
  <si>
    <t xml:space="preserve">  解决历史遗留问题及改革成本支出</t>
  </si>
  <si>
    <t xml:space="preserve">    “三供一业”移交补助支出</t>
  </si>
  <si>
    <t xml:space="preserve">    国有企业办职教幼教补助支出</t>
  </si>
  <si>
    <t xml:space="preserve">    国有企业退休人员社会化管理补助支出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</si>
  <si>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</si>
  <si>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</si>
  <si>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</si>
  <si>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</si>
  <si>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</si>
  <si>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</si>
  <si>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</si>
  <si>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</si>
  <si>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其他国有企业资本金注入</t>
  </si>
  <si>
    <t xml:space="preserve">  国有企业政策性补贴</t>
  </si>
  <si>
    <t xml:space="preserve">    国有企业政策性补贴（项）</t>
  </si>
  <si>
    <t xml:space="preserve">  金融国有资本经营预算支出</t>
  </si>
  <si>
    <t xml:space="preserve">  其他金融国有资本经营预算支出</t>
  </si>
  <si>
    <t xml:space="preserve">  其他国有资本经营预算支出</t>
  </si>
  <si>
    <t xml:space="preserve">    其他国有资本经营预算支出（项）</t>
  </si>
  <si>
    <t>全省国有资本经营支出</t>
  </si>
  <si>
    <t>国有资本经营预算转移支付</t>
  </si>
  <si>
    <t>调出资金</t>
  </si>
  <si>
    <t>结转下年</t>
  </si>
  <si>
    <t>3-3  2023年大姚县国有资本经营收入预算情况表</t>
  </si>
  <si>
    <t>3-4  2023年大姚县国有资本经营支出预算情况表</t>
  </si>
  <si>
    <t>3-5  2023年大姚县县本级国有资本经营预算转移支付表（分地区）</t>
  </si>
  <si>
    <t>地  区</t>
  </si>
  <si>
    <t>预算数</t>
  </si>
  <si>
    <t>合  计</t>
  </si>
  <si>
    <t>3-6  2023年大姚县县本级国有资本经营预算转移支付表（分项目）</t>
  </si>
  <si>
    <t>项目名称</t>
  </si>
  <si>
    <t>4-1  2023年大姚县社会保险基金收入预算情况表</t>
  </si>
  <si>
    <t>项     目</t>
  </si>
  <si>
    <t>一、企业职工基本养老保险基金收入</t>
  </si>
  <si>
    <t xml:space="preserve">  其中：保险费收入</t>
  </si>
  <si>
    <t xml:space="preserve">        利息收入</t>
  </si>
  <si>
    <t xml:space="preserve">        财政补贴收入</t>
  </si>
  <si>
    <t>二、机关事业单位养老保险基金收入</t>
  </si>
  <si>
    <t xml:space="preserve">  转移收入</t>
  </si>
  <si>
    <t>三、失业保险基金收入</t>
  </si>
  <si>
    <t>四、城镇职工基本医疗保险基金收入</t>
  </si>
  <si>
    <t>五、工伤保险基金收入</t>
  </si>
  <si>
    <t>六、城乡居民基本养老保险基金收入</t>
  </si>
  <si>
    <t>七、居民基本医疗保险基金收入</t>
  </si>
  <si>
    <t>收  入  小  计</t>
  </si>
  <si>
    <t>上级补助收入</t>
  </si>
  <si>
    <t>下级上解收入</t>
  </si>
  <si>
    <t>收入合计</t>
  </si>
  <si>
    <t>4-2  2023年大姚县社会保险基金支出预算情况表</t>
  </si>
  <si>
    <r>
      <rPr>
        <sz val="14"/>
        <rFont val="宋体"/>
        <charset val="134"/>
      </rPr>
      <t xml:space="preserve">    </t>
    </r>
    <r>
      <rPr>
        <sz val="14"/>
        <color indexed="8"/>
        <rFont val="宋体"/>
        <charset val="134"/>
      </rPr>
      <t>单位：万元</t>
    </r>
  </si>
  <si>
    <t>一、企业职工基本养老保险基金支出</t>
  </si>
  <si>
    <t xml:space="preserve">    其中：待遇支出</t>
  </si>
  <si>
    <t>二、机关事业单位基本养老保险基金支出</t>
  </si>
  <si>
    <t>三、失业保险基金支出</t>
  </si>
  <si>
    <t>四、城镇职工基本医疗保险基金支出</t>
  </si>
  <si>
    <t>五、工伤保险基金支出</t>
  </si>
  <si>
    <t>六、城乡居民基本养老保险基金支出</t>
  </si>
  <si>
    <t>七、居民基本医疗保险基金支出</t>
  </si>
  <si>
    <t>支出小计</t>
  </si>
  <si>
    <t xml:space="preserve">    其中：社会保险待遇支出</t>
  </si>
  <si>
    <t>补助下级支出</t>
  </si>
  <si>
    <t>上解上级支出</t>
  </si>
  <si>
    <t>支出合计</t>
  </si>
  <si>
    <t>4-3  2023年大姚县本级社会保险基金收入预算情况表</t>
  </si>
  <si>
    <t>5-1 大姚县2022年地方政府债务限额及余额预算情况表</t>
  </si>
  <si>
    <t>单位：亿元</t>
  </si>
  <si>
    <t>地   区</t>
  </si>
  <si>
    <t>2022年债务限额</t>
  </si>
  <si>
    <t>2022年债务余额预计执行数</t>
  </si>
  <si>
    <t>一般债务</t>
  </si>
  <si>
    <t>专项债务</t>
  </si>
  <si>
    <t>公  式</t>
  </si>
  <si>
    <t>A=B+C</t>
  </si>
  <si>
    <t>B</t>
  </si>
  <si>
    <t>C</t>
  </si>
  <si>
    <t>D=E+F</t>
  </si>
  <si>
    <t>E</t>
  </si>
  <si>
    <t>F</t>
  </si>
  <si>
    <t>云南省合计</t>
  </si>
  <si>
    <t xml:space="preserve">  一、云南省本级</t>
  </si>
  <si>
    <t xml:space="preserve"> 二、楚雄州（市）下级合计</t>
  </si>
  <si>
    <t>（一）大姚县</t>
  </si>
  <si>
    <t>注：1.本表反映上一年度本地区、本级及分地区地方政府债务限额及余额预计执行数。</t>
  </si>
  <si>
    <t xml:space="preserve">    2.本表由县级以上地方各级财政部门在本级人民代表大会批准预算后二十日内公开。</t>
  </si>
  <si>
    <t>大姚县2022年地方政府债务限额及余额预算情况表</t>
  </si>
  <si>
    <t>（以昆明市为例）</t>
  </si>
  <si>
    <t>楚雄州</t>
  </si>
  <si>
    <t>大姚县县本级</t>
  </si>
  <si>
    <t>5-2  大姚县2022年地方政府一般债务余额情况表</t>
  </si>
  <si>
    <t>项    目</t>
  </si>
  <si>
    <t>执行数</t>
  </si>
  <si>
    <t>一、2021年末地方政府一般债务余额实际数</t>
  </si>
  <si>
    <t>二、2022年末地方政府一般债务余额限额</t>
  </si>
  <si>
    <t>三、2022年地方政府一般债务发行额</t>
  </si>
  <si>
    <t xml:space="preserve">   中央转贷地方的国际金融组织和外国政府贷款</t>
  </si>
  <si>
    <t xml:space="preserve">   2022年地方政府一般债券发行额</t>
  </si>
  <si>
    <t>四、2022年地方政府一般债务还本额</t>
  </si>
  <si>
    <t>五、2022年末地方政府一般债务余额预计执行数</t>
  </si>
  <si>
    <t>六、2023年地方财政赤字</t>
  </si>
  <si>
    <t>七、2023年地方政府一般债务余额限额</t>
  </si>
  <si>
    <t>注：1.本表反映本地区上两年度一般债务余额，上一年度一般债务限额、发行额、还本支出及余额，本年度财政赤字及一般
      债务限额。  
    2.本表由县级以上地方各级财政部门在本级人民代表大会批准预算后二十日内公开。</t>
  </si>
  <si>
    <t>5-3 大姚县县本级2022年地方政府一般债务余额情况表</t>
  </si>
  <si>
    <t xml:space="preserve">    中央转贷地方的国际金融组织和外国政府贷款</t>
  </si>
  <si>
    <t xml:space="preserve">    2022年地方政府一般债券发行额</t>
  </si>
  <si>
    <t>注：1.本表反映本地区上两年度一般债务余额，上一年度一般债务限额、发行额、还本支出及余额，本年度财政赤
      字及一般债务限额。  
    2.本表由县级以上地方各级财政部门在本级人民代表大会批准预算后二十日内公开。</t>
  </si>
  <si>
    <t>5-4 大姚县2022年地方政府专项债务余额情况表</t>
  </si>
  <si>
    <t>一、2021年末地方政府专项债务余额实际数</t>
  </si>
  <si>
    <t>二、2022年末地方政府专项债务余额限额</t>
  </si>
  <si>
    <t>三、2022年地方政府专项债务发行额</t>
  </si>
  <si>
    <t>四、2022年地方政府专项债务还本额</t>
  </si>
  <si>
    <t>五、2022年末地方政府专项债务余额预计执行数</t>
  </si>
  <si>
    <t>六、2023年地方政府专项债务新增限额</t>
  </si>
  <si>
    <t>七、2022年末地方政府专项债务余额限额</t>
  </si>
  <si>
    <t>注：1.本表反映本地区上两年度专项债务余额，上一年度专项债务限额、发行额、还本额及余额，本年度专项债务新
      增限额及限额。
    2.本表由县级以上地方各级财政部门在本级人民代表大会批准预算后二十日内公开。</t>
  </si>
  <si>
    <t>5-5  大姚县本级2022年地方政府专项债务余额情况表</t>
  </si>
  <si>
    <t>注：1.本表反映本地区上两年度专项债务余额，上一年度专项债务限额、发行额、还本额及余额，本年度专项债务
      新增限额及限额。
    2.本表由县级以上地方各级财政部门在本级人民代表大会批准预算后二十日内公开。</t>
  </si>
  <si>
    <t>5-6 大姚县地方政府债券发行及还本
付息情况表</t>
  </si>
  <si>
    <t>公式</t>
  </si>
  <si>
    <t>本地区</t>
  </si>
  <si>
    <t>本级</t>
  </si>
  <si>
    <t>一、2022年发行预计执行数</t>
  </si>
  <si>
    <t>A=B+D</t>
  </si>
  <si>
    <t>（一）一般债券</t>
  </si>
  <si>
    <t xml:space="preserve">   其中：再融资债券</t>
  </si>
  <si>
    <t>（二）专项债券</t>
  </si>
  <si>
    <t>D</t>
  </si>
  <si>
    <t>二、2022年还本预计执行数</t>
  </si>
  <si>
    <t>F=G+H</t>
  </si>
  <si>
    <t>G</t>
  </si>
  <si>
    <t>H</t>
  </si>
  <si>
    <t>三、2022年付息预计执行数</t>
  </si>
  <si>
    <t>I=J+K</t>
  </si>
  <si>
    <t>J</t>
  </si>
  <si>
    <t>K</t>
  </si>
  <si>
    <t>四、2023年还本预算数</t>
  </si>
  <si>
    <t>L=M+O</t>
  </si>
  <si>
    <t>M</t>
  </si>
  <si>
    <t xml:space="preserve">   其中：再融资</t>
  </si>
  <si>
    <t xml:space="preserve">      财政预算安排 </t>
  </si>
  <si>
    <t>N</t>
  </si>
  <si>
    <t>O</t>
  </si>
  <si>
    <t xml:space="preserve">      财政预算安排</t>
  </si>
  <si>
    <t>P</t>
  </si>
  <si>
    <t>五、2023年付息预算数</t>
  </si>
  <si>
    <t>Q=R+S</t>
  </si>
  <si>
    <t>R</t>
  </si>
  <si>
    <t>S</t>
  </si>
  <si>
    <t>注：1.本表反映本地区上一年度地方政府债券（含再融资债券）发行及还本付息支出
      预计执行数、本年度地方政府债券还本付息支出预算数等。
    2.本表由县级以上地方各级财政部门在本级人民代表大会批准预算后二十日内公
      开。</t>
  </si>
  <si>
    <t>5-7  大姚县2023年地方政府债务限额提前下达情况表</t>
  </si>
  <si>
    <t>下级</t>
  </si>
  <si>
    <t>一、2022年地方政府债务限额</t>
  </si>
  <si>
    <t>其中： 一般债务限额</t>
  </si>
  <si>
    <t xml:space="preserve">       专项债务限额</t>
  </si>
  <si>
    <t>二、提前下达的2023年新增地方政府债务限额</t>
  </si>
  <si>
    <t>注：本表反映本地区及本级年初预算中列示提前下达的新增地方政府债务限额情况，由县级以上地方各级财政部门在本级人民代表大会批准预算后二十日内公开。</t>
  </si>
  <si>
    <t>5-8 大姚县2023年年初新增地方政府债券资金安排表</t>
  </si>
  <si>
    <t>序号</t>
  </si>
  <si>
    <t>项目类型</t>
  </si>
  <si>
    <t>项目主管部门</t>
  </si>
  <si>
    <t>债券性质</t>
  </si>
  <si>
    <t>债券规模</t>
  </si>
  <si>
    <t>注：本表反映本级当年提前下达的新增地方政府债券资金使用安排，由县级以上地方各级财政部门在本级人民代表大会批准预算后二十日内公开。</t>
  </si>
  <si>
    <t>6-1   2023年县级重大政策和重点项目绩效目标表</t>
  </si>
  <si>
    <t>单位名称、项目名称</t>
  </si>
  <si>
    <t>项目年度绩效目标</t>
  </si>
  <si>
    <t>一级指标</t>
  </si>
  <si>
    <t>二级指标</t>
  </si>
  <si>
    <t>三级指标</t>
  </si>
  <si>
    <t>指标性质</t>
  </si>
  <si>
    <t>指标值</t>
  </si>
  <si>
    <t>度量单位</t>
  </si>
  <si>
    <t>指标属性</t>
  </si>
  <si>
    <t>指标内容</t>
  </si>
  <si>
    <t>2023年行政事业单位人员零星增资及丧葬抚恤费</t>
  </si>
  <si>
    <t>支付全县2023年财政全供养人员零星增资及丧葬抚恤费</t>
  </si>
  <si>
    <t>产出指标</t>
  </si>
  <si>
    <t>数量指标</t>
  </si>
  <si>
    <t>全县2023年财政全供养人员零星增资及丧葬抚恤费</t>
  </si>
  <si>
    <t>等于</t>
  </si>
  <si>
    <t>万元</t>
  </si>
  <si>
    <t>定量指标</t>
  </si>
  <si>
    <t>适时支付2023年人员增资及丧葬抚恤费</t>
  </si>
  <si>
    <t>设置2023年预备费</t>
  </si>
  <si>
    <t>用于支付2023年因自然灾害等突发事件增加的支出</t>
  </si>
  <si>
    <t>2023年预备费</t>
  </si>
  <si>
    <t>适时支付2023年因自然灾害等突发事件增加的支出</t>
  </si>
  <si>
    <t>大姚县粮食储备公司县级配套粮食风险基金</t>
  </si>
  <si>
    <t>2023年粮食储备费用利息补贴县级配套资金</t>
  </si>
  <si>
    <t>2023年粮食储备费用利息补贴</t>
  </si>
  <si>
    <t>及时支付2023年粮食储备费用利息补贴</t>
  </si>
  <si>
    <t>“美丽中国”项目教师生活补助</t>
  </si>
  <si>
    <t>按时足额发放“美丽中国”项目教师的生活补助，使“美丽中国”项目教师在项目学校安心工作，带动学校各方面的发展，发挥“美丽中国”项目的效益。</t>
  </si>
  <si>
    <t>“美丽中国”项目教师25人 生活补助</t>
  </si>
  <si>
    <t>大姚县人民代表大会常务委员会办公室（县人民代表大会会议经费）</t>
  </si>
  <si>
    <t xml:space="preserve"> 按要求做好召开的县人民代表大会会议所需经费保障工作</t>
  </si>
  <si>
    <t>县十八届人大第二次会议经费</t>
  </si>
  <si>
    <t>根据县十八届人大二次会议筹备方案及日程安排，参会人员不少于350人，含正式代表、列席人员、工作人员。根据县十八届人大二次会议筹备方案及日程安排，完成二次人代会会议，其中：全体会议不少于3次，主席团会议3次，代表团会议36次。</t>
  </si>
  <si>
    <t>中国人民政治协商会议大姚县委员会办公室（县政协会议经费）</t>
  </si>
  <si>
    <t xml:space="preserve"> 按要求做好召开的县政协会议所需经费保障工作</t>
  </si>
  <si>
    <t>县政协十届第二次会议经费</t>
  </si>
  <si>
    <t>足额保障县政协十届第二次会议经费</t>
  </si>
  <si>
    <t>6-2  重点工作情况解释说明汇总表</t>
  </si>
  <si>
    <t>重点工作</t>
  </si>
  <si>
    <t>2023年工作重点及工作情况</t>
  </si>
  <si>
    <r>
      <rPr>
        <sz val="11"/>
        <color theme="1"/>
        <rFont val="宋体"/>
        <charset val="134"/>
        <scheme val="minor"/>
      </rPr>
      <t xml:space="preserve">    2023年年初预算转移支付补助收入176132万元，比2022年减少21663万元，下降11%。其中：一般性转移支付补助收入预算143960万元，比2022年执行数减少15878万元，下降9.9%；专项转移支付补助预算29353万元，比2022年执行数减少 5785万元， 下降16.5%。具体预算情况如下：
    </t>
    </r>
    <r>
      <rPr>
        <b/>
        <sz val="11"/>
        <color rgb="FF000000"/>
        <rFont val="宋体"/>
        <charset val="134"/>
      </rPr>
      <t xml:space="preserve"> 一、一般性转移支付补助收入预算情况</t>
    </r>
    <r>
      <rPr>
        <sz val="11"/>
        <color theme="1"/>
        <rFont val="宋体"/>
        <charset val="134"/>
        <scheme val="minor"/>
      </rPr>
      <t xml:space="preserve">
   </t>
    </r>
    <r>
      <rPr>
        <b/>
        <sz val="11"/>
        <color rgb="FF000000"/>
        <rFont val="宋体"/>
        <charset val="134"/>
      </rPr>
      <t xml:space="preserve"> （一）返还性收入预算情况</t>
    </r>
    <r>
      <rPr>
        <sz val="11"/>
        <color theme="1"/>
        <rFont val="宋体"/>
        <charset val="134"/>
        <scheme val="minor"/>
      </rPr>
      <t xml:space="preserve">
2023年返还性收入预算2819万元，与2022年决算数相同。其中：所得税基数返还406万元，增值税返还1233万元，消费税返还1万元，增值税“五五分享”税收返还收入1179万元。
  </t>
    </r>
    <r>
      <rPr>
        <b/>
        <sz val="11"/>
        <color rgb="FF000000"/>
        <rFont val="宋体"/>
        <charset val="134"/>
      </rPr>
      <t xml:space="preserve">  （二）一般性转移支付收入执行情况
　</t>
    </r>
    <r>
      <rPr>
        <sz val="11"/>
        <color rgb="FF000000"/>
        <rFont val="宋体"/>
        <charset val="134"/>
      </rPr>
      <t>　2023年一般性转移支付补助收入预算</t>
    </r>
    <r>
      <rPr>
        <sz val="11"/>
        <color rgb="FF000000"/>
        <rFont val="宋体"/>
        <charset val="134"/>
        <scheme val="minor"/>
      </rPr>
      <t>143960</t>
    </r>
    <r>
      <rPr>
        <sz val="11"/>
        <color rgb="FF000000"/>
        <rFont val="宋体"/>
        <charset val="134"/>
      </rPr>
      <t>万元，比2022年</t>
    </r>
    <r>
      <rPr>
        <sz val="11"/>
        <color rgb="FF000000"/>
        <rFont val="宋体"/>
        <charset val="134"/>
        <scheme val="minor"/>
      </rPr>
      <t>159838</t>
    </r>
    <r>
      <rPr>
        <sz val="11"/>
        <color rgb="FF000000"/>
        <rFont val="宋体"/>
        <charset val="134"/>
      </rPr>
      <t>万元减少</t>
    </r>
    <r>
      <rPr>
        <sz val="11"/>
        <color rgb="FF000000"/>
        <rFont val="宋体"/>
        <charset val="134"/>
        <scheme val="minor"/>
      </rPr>
      <t>15878</t>
    </r>
    <r>
      <rPr>
        <sz val="11"/>
        <color rgb="FF000000"/>
        <rFont val="宋体"/>
        <charset val="134"/>
      </rPr>
      <t>万元，下降</t>
    </r>
    <r>
      <rPr>
        <sz val="11"/>
        <color rgb="FF000000"/>
        <rFont val="宋体"/>
        <charset val="134"/>
        <scheme val="minor"/>
      </rPr>
      <t>9.9</t>
    </r>
    <r>
      <rPr>
        <sz val="11"/>
        <color rgb="FF000000"/>
        <rFont val="宋体"/>
        <charset val="134"/>
      </rPr>
      <t>%，其中：均衡性转移支付补助</t>
    </r>
    <r>
      <rPr>
        <sz val="11"/>
        <color rgb="FF000000"/>
        <rFont val="宋体"/>
        <charset val="134"/>
        <scheme val="minor"/>
      </rPr>
      <t>35232</t>
    </r>
    <r>
      <rPr>
        <sz val="11"/>
        <color rgb="FF000000"/>
        <rFont val="宋体"/>
        <charset val="134"/>
      </rPr>
      <t>万元，县级基本财力保障机制奖补资金</t>
    </r>
    <r>
      <rPr>
        <sz val="11"/>
        <color rgb="FF000000"/>
        <rFont val="宋体"/>
        <charset val="134"/>
        <scheme val="minor"/>
      </rPr>
      <t>9963</t>
    </r>
    <r>
      <rPr>
        <sz val="11"/>
        <color rgb="FF000000"/>
        <rFont val="宋体"/>
        <charset val="134"/>
      </rPr>
      <t>万元，结算补助</t>
    </r>
    <r>
      <rPr>
        <sz val="11"/>
        <color rgb="FF000000"/>
        <rFont val="宋体"/>
        <charset val="134"/>
        <scheme val="minor"/>
      </rPr>
      <t>3521</t>
    </r>
    <r>
      <rPr>
        <sz val="11"/>
        <color rgb="FF000000"/>
        <rFont val="宋体"/>
        <charset val="134"/>
      </rPr>
      <t>万元，重点生态功能区转移支付补助</t>
    </r>
    <r>
      <rPr>
        <sz val="11"/>
        <color rgb="FF000000"/>
        <rFont val="宋体"/>
        <charset val="134"/>
        <scheme val="minor"/>
      </rPr>
      <t>4992</t>
    </r>
    <r>
      <rPr>
        <sz val="11"/>
        <color rgb="FF000000"/>
        <rFont val="宋体"/>
        <charset val="134"/>
      </rPr>
      <t>万元，固定数额补助收入</t>
    </r>
    <r>
      <rPr>
        <sz val="11"/>
        <color rgb="FF000000"/>
        <rFont val="宋体"/>
        <charset val="134"/>
        <scheme val="minor"/>
      </rPr>
      <t>16341</t>
    </r>
    <r>
      <rPr>
        <sz val="11"/>
        <color rgb="FF000000"/>
        <rFont val="宋体"/>
        <charset val="134"/>
      </rPr>
      <t>万元，民族地区转移支付收入</t>
    </r>
    <r>
      <rPr>
        <sz val="11"/>
        <color rgb="FF000000"/>
        <rFont val="宋体"/>
        <charset val="134"/>
        <scheme val="minor"/>
      </rPr>
      <t>4550</t>
    </r>
    <r>
      <rPr>
        <sz val="11"/>
        <color rgb="FF000000"/>
        <rFont val="宋体"/>
        <charset val="134"/>
      </rPr>
      <t>万元，欠发达地区转移支付收入</t>
    </r>
    <r>
      <rPr>
        <sz val="11"/>
        <color rgb="FF000000"/>
        <rFont val="宋体"/>
        <charset val="134"/>
        <scheme val="minor"/>
      </rPr>
      <t>6058</t>
    </r>
    <r>
      <rPr>
        <sz val="11"/>
        <color rgb="FF000000"/>
        <rFont val="宋体"/>
        <charset val="134"/>
      </rPr>
      <t>万元，一般公共服务共同财政事权转移支付收入</t>
    </r>
    <r>
      <rPr>
        <sz val="11"/>
        <color rgb="FF000000"/>
        <rFont val="宋体"/>
        <charset val="134"/>
        <scheme val="minor"/>
      </rPr>
      <t>25万元，</t>
    </r>
    <r>
      <rPr>
        <sz val="11"/>
        <color rgb="FF000000"/>
        <rFont val="宋体"/>
        <charset val="134"/>
      </rPr>
      <t>公共安全共同财政事权转移支付收入</t>
    </r>
    <r>
      <rPr>
        <sz val="11"/>
        <color rgb="FF000000"/>
        <rFont val="宋体"/>
        <charset val="134"/>
        <scheme val="minor"/>
      </rPr>
      <t>878</t>
    </r>
    <r>
      <rPr>
        <sz val="11"/>
        <color rgb="FF000000"/>
        <rFont val="宋体"/>
        <charset val="134"/>
      </rPr>
      <t>万元，教育共同财政事权转移支付收入</t>
    </r>
    <r>
      <rPr>
        <sz val="11"/>
        <color rgb="FF000000"/>
        <rFont val="宋体"/>
        <charset val="134"/>
        <scheme val="minor"/>
      </rPr>
      <t>9421</t>
    </r>
    <r>
      <rPr>
        <sz val="11"/>
        <color rgb="FF000000"/>
        <rFont val="宋体"/>
        <charset val="134"/>
      </rPr>
      <t>万元，文化旅游体育与传媒共同财政事权转移支付收入</t>
    </r>
    <r>
      <rPr>
        <sz val="11"/>
        <color rgb="FF000000"/>
        <rFont val="宋体"/>
        <charset val="134"/>
        <scheme val="minor"/>
      </rPr>
      <t>722</t>
    </r>
    <r>
      <rPr>
        <sz val="11"/>
        <color rgb="FF000000"/>
        <rFont val="宋体"/>
        <charset val="134"/>
      </rPr>
      <t>万元， 社会保障和就业共同财政事权转移支付收入</t>
    </r>
    <r>
      <rPr>
        <sz val="11"/>
        <color rgb="FF000000"/>
        <rFont val="宋体"/>
        <charset val="134"/>
        <scheme val="minor"/>
      </rPr>
      <t>24239</t>
    </r>
    <r>
      <rPr>
        <sz val="11"/>
        <color rgb="FF000000"/>
        <rFont val="宋体"/>
        <charset val="134"/>
      </rPr>
      <t>万元，医疗卫生共同财政事权转移支付收入</t>
    </r>
    <r>
      <rPr>
        <sz val="11"/>
        <color rgb="FF000000"/>
        <rFont val="宋体"/>
        <charset val="134"/>
        <scheme val="minor"/>
      </rPr>
      <t>8256</t>
    </r>
    <r>
      <rPr>
        <sz val="11"/>
        <color rgb="FF000000"/>
        <rFont val="宋体"/>
        <charset val="134"/>
      </rPr>
      <t>万元，节能环保共同财政事权转移支付收入</t>
    </r>
    <r>
      <rPr>
        <sz val="11"/>
        <color rgb="FF000000"/>
        <rFont val="宋体"/>
        <charset val="134"/>
        <scheme val="minor"/>
      </rPr>
      <t>2191</t>
    </r>
    <r>
      <rPr>
        <sz val="11"/>
        <color rgb="FF000000"/>
        <rFont val="宋体"/>
        <charset val="134"/>
      </rPr>
      <t>万元，农林水共同财政事权转移支付收入</t>
    </r>
    <r>
      <rPr>
        <sz val="11"/>
        <color rgb="FF000000"/>
        <rFont val="宋体"/>
        <charset val="134"/>
        <scheme val="minor"/>
      </rPr>
      <t>11170</t>
    </r>
    <r>
      <rPr>
        <sz val="11"/>
        <color rgb="FF000000"/>
        <rFont val="宋体"/>
        <charset val="134"/>
      </rPr>
      <t>万元，交通运输共同财政事权转移支付收入</t>
    </r>
    <r>
      <rPr>
        <sz val="11"/>
        <color rgb="FF000000"/>
        <rFont val="宋体"/>
        <charset val="134"/>
        <scheme val="minor"/>
      </rPr>
      <t>3643万元,</t>
    </r>
    <r>
      <rPr>
        <sz val="11"/>
        <color rgb="FF000000"/>
        <rFont val="宋体"/>
        <charset val="134"/>
      </rPr>
      <t>住房保障共同财政事权转移支付收入</t>
    </r>
    <r>
      <rPr>
        <sz val="11"/>
        <color rgb="FF000000"/>
        <rFont val="宋体"/>
        <charset val="134"/>
        <scheme val="minor"/>
      </rPr>
      <t>2510</t>
    </r>
    <r>
      <rPr>
        <sz val="11"/>
        <color rgb="FF000000"/>
        <rFont val="宋体"/>
        <charset val="134"/>
      </rPr>
      <t>万元，粮油物资储备共同财政事权转移支付收入</t>
    </r>
    <r>
      <rPr>
        <sz val="11"/>
        <color rgb="FF000000"/>
        <rFont val="宋体"/>
        <charset val="134"/>
        <scheme val="minor"/>
      </rPr>
      <t>74万元，</t>
    </r>
    <r>
      <rPr>
        <sz val="11"/>
        <color rgb="FF000000"/>
        <rFont val="宋体"/>
        <charset val="134"/>
      </rPr>
      <t xml:space="preserve">其他一般性转移支付补助174万元。 </t>
    </r>
    <r>
      <rPr>
        <b/>
        <sz val="11"/>
        <color rgb="FF000000"/>
        <rFont val="宋体"/>
        <charset val="134"/>
      </rPr>
      <t xml:space="preserve">
　　</t>
    </r>
    <r>
      <rPr>
        <b/>
        <sz val="11"/>
        <color theme="1"/>
        <rFont val="宋体"/>
        <charset val="134"/>
      </rPr>
      <t xml:space="preserve">二、专项转移支付收入预算情况
</t>
    </r>
    <r>
      <rPr>
        <sz val="11"/>
        <color theme="1"/>
        <rFont val="宋体"/>
        <charset val="134"/>
      </rPr>
      <t>2023年专项转移支付预算</t>
    </r>
    <r>
      <rPr>
        <sz val="11"/>
        <color theme="1"/>
        <rFont val="宋体"/>
        <charset val="134"/>
        <scheme val="minor"/>
      </rPr>
      <t>29353</t>
    </r>
    <r>
      <rPr>
        <sz val="11"/>
        <color theme="1"/>
        <rFont val="宋体"/>
        <charset val="134"/>
      </rPr>
      <t>万元，比2022年</t>
    </r>
    <r>
      <rPr>
        <sz val="11"/>
        <color theme="1"/>
        <rFont val="宋体"/>
        <charset val="134"/>
        <scheme val="minor"/>
      </rPr>
      <t>35138</t>
    </r>
    <r>
      <rPr>
        <sz val="11"/>
        <color theme="1"/>
        <rFont val="宋体"/>
        <charset val="134"/>
      </rPr>
      <t>万元减少</t>
    </r>
    <r>
      <rPr>
        <sz val="11"/>
        <color theme="1"/>
        <rFont val="宋体"/>
        <charset val="134"/>
        <scheme val="minor"/>
      </rPr>
      <t>5785</t>
    </r>
    <r>
      <rPr>
        <sz val="11"/>
        <color theme="1"/>
        <rFont val="宋体"/>
        <charset val="134"/>
      </rPr>
      <t>万元，下降</t>
    </r>
    <r>
      <rPr>
        <sz val="11"/>
        <color theme="1"/>
        <rFont val="宋体"/>
        <charset val="134"/>
        <scheme val="minor"/>
      </rPr>
      <t>16.5</t>
    </r>
    <r>
      <rPr>
        <sz val="11"/>
        <color theme="1"/>
        <rFont val="宋体"/>
        <charset val="134"/>
      </rPr>
      <t>%，其中：一般公共服务</t>
    </r>
    <r>
      <rPr>
        <sz val="11"/>
        <color theme="1"/>
        <rFont val="宋体"/>
        <charset val="134"/>
        <scheme val="minor"/>
      </rPr>
      <t>602</t>
    </r>
    <r>
      <rPr>
        <sz val="11"/>
        <color theme="1"/>
        <rFont val="宋体"/>
        <charset val="134"/>
      </rPr>
      <t>元，国防</t>
    </r>
    <r>
      <rPr>
        <sz val="11"/>
        <color theme="1"/>
        <rFont val="宋体"/>
        <charset val="134"/>
        <scheme val="minor"/>
      </rPr>
      <t>48</t>
    </r>
    <r>
      <rPr>
        <sz val="11"/>
        <color theme="1"/>
        <rFont val="宋体"/>
        <charset val="134"/>
      </rPr>
      <t>万元，公共安全</t>
    </r>
    <r>
      <rPr>
        <sz val="11"/>
        <color theme="1"/>
        <rFont val="宋体"/>
        <charset val="134"/>
        <scheme val="minor"/>
      </rPr>
      <t>268</t>
    </r>
    <r>
      <rPr>
        <sz val="11"/>
        <color theme="1"/>
        <rFont val="宋体"/>
        <charset val="134"/>
      </rPr>
      <t>万元，教育</t>
    </r>
    <r>
      <rPr>
        <sz val="11"/>
        <color theme="1"/>
        <rFont val="宋体"/>
        <charset val="134"/>
        <scheme val="minor"/>
      </rPr>
      <t>1111</t>
    </r>
    <r>
      <rPr>
        <sz val="11"/>
        <color theme="1"/>
        <rFont val="宋体"/>
        <charset val="134"/>
      </rPr>
      <t>万元，科学技术</t>
    </r>
    <r>
      <rPr>
        <sz val="11"/>
        <color theme="1"/>
        <rFont val="宋体"/>
        <charset val="134"/>
        <scheme val="minor"/>
      </rPr>
      <t>622</t>
    </r>
    <r>
      <rPr>
        <sz val="11"/>
        <color theme="1"/>
        <rFont val="宋体"/>
        <charset val="134"/>
      </rPr>
      <t>万元，文化体育与传媒</t>
    </r>
    <r>
      <rPr>
        <sz val="11"/>
        <color theme="1"/>
        <rFont val="宋体"/>
        <charset val="134"/>
        <scheme val="minor"/>
      </rPr>
      <t>95</t>
    </r>
    <r>
      <rPr>
        <sz val="11"/>
        <color theme="1"/>
        <rFont val="宋体"/>
        <charset val="134"/>
      </rPr>
      <t>万元，社会保障和就业</t>
    </r>
    <r>
      <rPr>
        <sz val="11"/>
        <color theme="1"/>
        <rFont val="宋体"/>
        <charset val="134"/>
        <scheme val="minor"/>
      </rPr>
      <t>1786</t>
    </r>
    <r>
      <rPr>
        <sz val="11"/>
        <color theme="1"/>
        <rFont val="宋体"/>
        <charset val="134"/>
      </rPr>
      <t>万元，卫生健康</t>
    </r>
    <r>
      <rPr>
        <sz val="11"/>
        <color theme="1"/>
        <rFont val="宋体"/>
        <charset val="134"/>
        <scheme val="minor"/>
      </rPr>
      <t>1887</t>
    </r>
    <r>
      <rPr>
        <sz val="11"/>
        <color theme="1"/>
        <rFont val="宋体"/>
        <charset val="134"/>
      </rPr>
      <t>万元，节能环保</t>
    </r>
    <r>
      <rPr>
        <sz val="11"/>
        <color theme="1"/>
        <rFont val="宋体"/>
        <charset val="134"/>
        <scheme val="minor"/>
      </rPr>
      <t>293</t>
    </r>
    <r>
      <rPr>
        <sz val="11"/>
        <color theme="1"/>
        <rFont val="宋体"/>
        <charset val="134"/>
      </rPr>
      <t>万元，城乡社区</t>
    </r>
    <r>
      <rPr>
        <sz val="11"/>
        <color theme="1"/>
        <rFont val="宋体"/>
        <charset val="134"/>
        <scheme val="minor"/>
      </rPr>
      <t>546</t>
    </r>
    <r>
      <rPr>
        <sz val="11"/>
        <color theme="1"/>
        <rFont val="宋体"/>
        <charset val="134"/>
      </rPr>
      <t>万元，农林水</t>
    </r>
    <r>
      <rPr>
        <sz val="11"/>
        <color theme="1"/>
        <rFont val="宋体"/>
        <charset val="134"/>
        <scheme val="minor"/>
      </rPr>
      <t>19151</t>
    </r>
    <r>
      <rPr>
        <sz val="11"/>
        <color theme="1"/>
        <rFont val="宋体"/>
        <charset val="134"/>
      </rPr>
      <t>万元，交通运输</t>
    </r>
    <r>
      <rPr>
        <sz val="11"/>
        <color theme="1"/>
        <rFont val="宋体"/>
        <charset val="134"/>
        <scheme val="minor"/>
      </rPr>
      <t>859</t>
    </r>
    <r>
      <rPr>
        <sz val="11"/>
        <color theme="1"/>
        <rFont val="宋体"/>
        <charset val="134"/>
      </rPr>
      <t>万元，资源勘探信息等</t>
    </r>
    <r>
      <rPr>
        <sz val="11"/>
        <color theme="1"/>
        <rFont val="宋体"/>
        <charset val="134"/>
        <scheme val="minor"/>
      </rPr>
      <t>299</t>
    </r>
    <r>
      <rPr>
        <sz val="11"/>
        <color theme="1"/>
        <rFont val="宋体"/>
        <charset val="134"/>
      </rPr>
      <t>万元，商业服务业等</t>
    </r>
    <r>
      <rPr>
        <sz val="11"/>
        <color theme="1"/>
        <rFont val="宋体"/>
        <charset val="134"/>
        <scheme val="minor"/>
      </rPr>
      <t>1467</t>
    </r>
    <r>
      <rPr>
        <sz val="11"/>
        <color theme="1"/>
        <rFont val="宋体"/>
        <charset val="134"/>
      </rPr>
      <t>万元，粮油物资储备</t>
    </r>
    <r>
      <rPr>
        <sz val="11"/>
        <color theme="1"/>
        <rFont val="宋体"/>
        <charset val="134"/>
        <scheme val="minor"/>
      </rPr>
      <t>24</t>
    </r>
    <r>
      <rPr>
        <sz val="11"/>
        <color theme="1"/>
        <rFont val="宋体"/>
        <charset val="134"/>
      </rPr>
      <t>万元，灾害防治及应急管理</t>
    </r>
    <r>
      <rPr>
        <sz val="11"/>
        <color theme="1"/>
        <rFont val="宋体"/>
        <charset val="134"/>
        <scheme val="minor"/>
      </rPr>
      <t>295</t>
    </r>
    <r>
      <rPr>
        <sz val="11"/>
        <color theme="1"/>
        <rFont val="宋体"/>
        <charset val="134"/>
      </rPr>
      <t>万元。</t>
    </r>
  </si>
  <si>
    <t>举借债务</t>
  </si>
  <si>
    <r>
      <rPr>
        <sz val="12"/>
        <rFont val="宋体"/>
        <charset val="134"/>
        <scheme val="minor"/>
      </rPr>
      <t xml:space="preserve">    2023年预算地方政府一般债券转贷收入15162万元</t>
    </r>
    <r>
      <rPr>
        <sz val="11"/>
        <rFont val="宋体"/>
        <charset val="134"/>
      </rPr>
      <t>（置换一般债券收入）。</t>
    </r>
  </si>
  <si>
    <t>强化财政预算绩效管理</t>
  </si>
  <si>
    <t>健全以绩效为导向的预算分配体系，开展部门重点项目绩效运行监控，对重大政策、重大项目开展全生命周期跟踪评价，完善预算安排与绩效结果挂钩的激励约束机制，以最小化的财政投入实现最优化的社会资源配置。</t>
  </si>
  <si>
    <t>积极向上争取资金</t>
  </si>
  <si>
    <t>坚持全县一盘棋，紧密跟踪、研判、吃透上级政策，按照“资金跟着项目走”的原则，谋划一批具有战略性和事关全县振兴发展的好项目，做实做细项目前期工作，主动做好向上对接汇报，全力争取上级政策和资金支持，2023年全县向上争取资金目标215770万元。</t>
  </si>
  <si>
    <t>做实绩效评价结果运用</t>
  </si>
  <si>
    <t>绩效评价结果将作为安排以后年度预算的重要依据，编制2022年部门预算时，对评价结果为“中”或“差”的项目和部门，将按一定比例进行压减。及时督促涉及的部门加强评价结果应用，根据评价结果相应调整预算安排、收回闲置资金。</t>
  </si>
  <si>
    <t>推进“一体四翼”预算编审体系</t>
  </si>
  <si>
    <t>搭建“一平台八大功能”一体化系统架构，重新规范预算审核标准，实现资金从预算安排源头到使用末端的全流程管控，实现上下横连纵通。实施项目全生命周期管理，优化项目标准化分类、项目入库评审和项目排序机制，促进财政监督、绩效管理与预算编制、执行全面深度融合</t>
  </si>
  <si>
    <t>切实兜牢“三保”底线</t>
  </si>
  <si>
    <t>坚持“三保”支出在预算安排中的优先地位，坚决防范基层“三保”风险，严格按照“保工资、保运转、保基本民生”的要求，科学编制预算，进一步细化预算编制，加强综合预算管理，完善预算监管体系。二是保压并举，树牢“艰苦奋斗、勤俭节约”的思想，积极盘活财政存量资金，切实调整优化支出结构，严控财政供养人员及“三公”经费等一般性支出，进一步压减非重点、非刚性的一般性支出，压减低效无效、标准过高的支出和非必要的项目支出，加大财政保障力度，严守“三保”底线，努力解决好事关人民群众切身利益和社会稳定的突出问题。</t>
  </si>
  <si>
    <t>加强直达资金监管</t>
  </si>
  <si>
    <t>直达资金机制是党中央、国务院为支持地方做好“六稳”工作、落实“六保”任务的创新举措，直达资金管理遵循坚持惠企利民、精准高效的原则，及时准确录入监控系统，并建立直达资金使用台账，全过程监控资金使用情况，确保每笔资金流向明确，账目可查。</t>
  </si>
  <si>
    <t>防范化解重大风险</t>
  </si>
  <si>
    <t>进一步规范地方政府债务管理，强化政府债务动态监测和风险评估预警，积极争取隐性债务化解试点县。坚持开源节流并举，压减非重点、非刚性支出，在税源培植、土地出让、闲置资产处置、资金项目争取、沉淀资金盘活等方面销准发力，增强偿债能力，牢牢守住不发生系统性、区域性债务风险底线。</t>
  </si>
</sst>
</file>

<file path=xl/styles.xml><?xml version="1.0" encoding="utf-8"?>
<styleSheet xmlns="http://schemas.openxmlformats.org/spreadsheetml/2006/main">
  <numFmts count="30">
    <numFmt numFmtId="44" formatCode="_ &quot;￥&quot;* #,##0.00_ ;_ &quot;￥&quot;* \-#,##0.00_ ;_ &quot;￥&quot;* &quot;-&quot;??_ ;_ @_ "/>
    <numFmt numFmtId="176" formatCode="&quot;$&quot;\ #,##0_-;[Red]&quot;$&quot;\ #,##0\-"/>
    <numFmt numFmtId="43" formatCode="_ * #,##0.00_ ;_ * \-#,##0.00_ ;_ * &quot;-&quot;??_ ;_ @_ "/>
    <numFmt numFmtId="177" formatCode="yy\.mm\.dd"/>
    <numFmt numFmtId="178" formatCode="#\ ??/??"/>
    <numFmt numFmtId="179" formatCode="_(* #,##0.00_);_(* \(#,##0.00\);_(* &quot;-&quot;??_);_(@_)"/>
    <numFmt numFmtId="180" formatCode="_(&quot;$&quot;* #,##0.00_);_(&quot;$&quot;* \(#,##0.00\);_(&quot;$&quot;* &quot;-&quot;??_);_(@_)"/>
    <numFmt numFmtId="42" formatCode="_ &quot;￥&quot;* #,##0_ ;_ &quot;￥&quot;* \-#,##0_ ;_ &quot;￥&quot;* &quot;-&quot;_ ;_ @_ "/>
    <numFmt numFmtId="181" formatCode="&quot;$&quot;#,##0.00_);[Red]\(&quot;$&quot;#,##0.00\)"/>
    <numFmt numFmtId="41" formatCode="_ * #,##0_ ;_ * \-#,##0_ ;_ * &quot;-&quot;_ ;_ @_ "/>
    <numFmt numFmtId="182" formatCode="&quot;$&quot;#,##0_);[Red]\(&quot;$&quot;#,##0\)"/>
    <numFmt numFmtId="183" formatCode="#,##0;\(#,##0\)"/>
    <numFmt numFmtId="184" formatCode="0_ "/>
    <numFmt numFmtId="185" formatCode="_-&quot;$&quot;\ * #,##0_-;_-&quot;$&quot;\ * #,##0\-;_-&quot;$&quot;\ * &quot;-&quot;_-;_-@_-"/>
    <numFmt numFmtId="186" formatCode="#,##0.0_);\(#,##0.0\)"/>
    <numFmt numFmtId="187" formatCode="&quot;$&quot;\ #,##0.00_-;[Red]&quot;$&quot;\ #,##0.00\-"/>
    <numFmt numFmtId="188" formatCode="\$#,##0;\(\$#,##0\)"/>
    <numFmt numFmtId="189" formatCode="#,##0_ ;[Red]\-#,##0\ "/>
    <numFmt numFmtId="190" formatCode="_-* #,##0_-;\-* #,##0_-;_-* &quot;-&quot;_-;_-@_-"/>
    <numFmt numFmtId="191" formatCode="0.00_ "/>
    <numFmt numFmtId="192" formatCode="_-* #,##0.00_-;\-* #,##0.00_-;_-* &quot;-&quot;??_-;_-@_-"/>
    <numFmt numFmtId="193" formatCode="0.0%"/>
    <numFmt numFmtId="194" formatCode="_-&quot;$&quot;\ * #,##0.00_-;_-&quot;$&quot;\ * #,##0.00\-;_-&quot;$&quot;\ * &quot;-&quot;??_-;_-@_-"/>
    <numFmt numFmtId="195" formatCode="\$#,##0.00;\(\$#,##0.00\)"/>
    <numFmt numFmtId="196" formatCode="_(&quot;$&quot;* #,##0_);_(&quot;$&quot;* \(#,##0\);_(&quot;$&quot;* &quot;-&quot;_);_(@_)"/>
    <numFmt numFmtId="197" formatCode="_(* #,##0_);_(* \(#,##0\);_(* &quot;-&quot;_);_(@_)"/>
    <numFmt numFmtId="198" formatCode="#,##0_ "/>
    <numFmt numFmtId="199" formatCode="#,##0.000000"/>
    <numFmt numFmtId="200" formatCode="#,##0.00_);[Red]\(#,##0.00\)"/>
    <numFmt numFmtId="201" formatCode="0.0"/>
  </numFmts>
  <fonts count="129">
    <font>
      <sz val="11"/>
      <color indexed="8"/>
      <name val="宋体"/>
      <charset val="134"/>
    </font>
    <font>
      <sz val="11"/>
      <color theme="1"/>
      <name val="宋体"/>
      <charset val="134"/>
      <scheme val="minor"/>
    </font>
    <font>
      <sz val="20"/>
      <name val="方正小标宋简体"/>
      <charset val="134"/>
    </font>
    <font>
      <b/>
      <sz val="14"/>
      <name val="宋体"/>
      <charset val="134"/>
      <scheme val="minor"/>
    </font>
    <font>
      <b/>
      <sz val="14"/>
      <color theme="1"/>
      <name val="宋体"/>
      <charset val="134"/>
      <scheme val="minor"/>
    </font>
    <font>
      <sz val="12"/>
      <name val="宋体"/>
      <charset val="134"/>
      <scheme val="minor"/>
    </font>
    <font>
      <sz val="10"/>
      <name val="宋体"/>
      <charset val="134"/>
    </font>
    <font>
      <b/>
      <sz val="10"/>
      <name val="宋体"/>
      <charset val="134"/>
    </font>
    <font>
      <sz val="20"/>
      <color indexed="8"/>
      <name val="方正小标宋简体"/>
      <charset val="134"/>
    </font>
    <font>
      <b/>
      <sz val="14"/>
      <color indexed="8"/>
      <name val="宋体"/>
      <charset val="134"/>
    </font>
    <font>
      <sz val="14"/>
      <color indexed="8"/>
      <name val="宋体"/>
      <charset val="134"/>
    </font>
    <font>
      <sz val="12"/>
      <color indexed="8"/>
      <name val="宋体"/>
      <charset val="134"/>
    </font>
    <font>
      <sz val="12"/>
      <name val="宋体"/>
      <charset val="134"/>
    </font>
    <font>
      <sz val="11"/>
      <color indexed="8"/>
      <name val="宋体"/>
      <charset val="134"/>
      <scheme val="minor"/>
    </font>
    <font>
      <sz val="14"/>
      <color indexed="8"/>
      <name val="宋体"/>
      <charset val="134"/>
      <scheme val="minor"/>
    </font>
    <font>
      <sz val="12"/>
      <color indexed="8"/>
      <name val="宋体"/>
      <charset val="134"/>
      <scheme val="minor"/>
    </font>
    <font>
      <b/>
      <sz val="20"/>
      <name val="SimSun"/>
      <charset val="134"/>
    </font>
    <font>
      <sz val="11"/>
      <name val="SimSun"/>
      <charset val="134"/>
    </font>
    <font>
      <b/>
      <sz val="14"/>
      <name val="SimSun"/>
      <charset val="134"/>
    </font>
    <font>
      <sz val="14"/>
      <name val="SimSun"/>
      <charset val="134"/>
    </font>
    <font>
      <sz val="12"/>
      <name val="SimSun"/>
      <charset val="134"/>
    </font>
    <font>
      <b/>
      <sz val="15"/>
      <name val="SimSun"/>
      <charset val="134"/>
    </font>
    <font>
      <sz val="9"/>
      <name val="SimSun"/>
      <charset val="134"/>
    </font>
    <font>
      <b/>
      <sz val="14"/>
      <name val="宋体"/>
      <charset val="134"/>
    </font>
    <font>
      <sz val="14"/>
      <name val="宋体"/>
      <charset val="134"/>
    </font>
    <font>
      <b/>
      <sz val="20"/>
      <name val="方正小标宋简体"/>
      <charset val="134"/>
    </font>
    <font>
      <sz val="14"/>
      <name val="MS Serif"/>
      <charset val="134"/>
    </font>
    <font>
      <sz val="14"/>
      <name val="宋体"/>
      <charset val="134"/>
      <scheme val="minor"/>
    </font>
    <font>
      <sz val="11"/>
      <name val="宋体"/>
      <charset val="134"/>
    </font>
    <font>
      <sz val="14"/>
      <name val="Times New Roman"/>
      <charset val="134"/>
    </font>
    <font>
      <sz val="20"/>
      <color rgb="FF000000"/>
      <name val="方正小标宋简体"/>
      <charset val="134"/>
    </font>
    <font>
      <b/>
      <sz val="12"/>
      <name val="宋体"/>
      <charset val="134"/>
    </font>
    <font>
      <sz val="16"/>
      <color indexed="8"/>
      <name val="方正仿宋简体"/>
      <charset val="134"/>
    </font>
    <font>
      <sz val="20"/>
      <color indexed="8"/>
      <name val="华文中宋"/>
      <charset val="134"/>
    </font>
    <font>
      <b/>
      <sz val="11"/>
      <name val="宋体"/>
      <charset val="134"/>
    </font>
    <font>
      <sz val="14"/>
      <color theme="1"/>
      <name val="宋体"/>
      <charset val="134"/>
      <scheme val="minor"/>
    </font>
    <font>
      <sz val="20"/>
      <color indexed="8"/>
      <name val="宋体"/>
      <charset val="134"/>
    </font>
    <font>
      <b/>
      <sz val="18"/>
      <color indexed="8"/>
      <name val="方正小标宋简体"/>
      <charset val="134"/>
    </font>
    <font>
      <b/>
      <sz val="14"/>
      <name val="黑体"/>
      <charset val="134"/>
    </font>
    <font>
      <sz val="14"/>
      <color indexed="9"/>
      <name val="宋体"/>
      <charset val="134"/>
    </font>
    <font>
      <sz val="12"/>
      <name val="仿宋_GB2312"/>
      <charset val="134"/>
    </font>
    <font>
      <sz val="20"/>
      <color theme="1"/>
      <name val="方正小标宋简体"/>
      <charset val="134"/>
    </font>
    <font>
      <sz val="20"/>
      <color theme="1"/>
      <name val="方正小标宋_GBK"/>
      <charset val="134"/>
    </font>
    <font>
      <sz val="12"/>
      <color theme="1"/>
      <name val="宋体"/>
      <charset val="134"/>
      <scheme val="minor"/>
    </font>
    <font>
      <sz val="14"/>
      <name val="Arial"/>
      <charset val="134"/>
    </font>
    <font>
      <b/>
      <sz val="14"/>
      <name val="Arial"/>
      <charset val="134"/>
    </font>
    <font>
      <b/>
      <sz val="14"/>
      <color theme="1"/>
      <name val="宋体"/>
      <charset val="134"/>
    </font>
    <font>
      <b/>
      <sz val="11"/>
      <color indexed="8"/>
      <name val="宋体"/>
      <charset val="134"/>
    </font>
    <font>
      <sz val="14"/>
      <color indexed="8"/>
      <name val="方正小标宋简体"/>
      <charset val="134"/>
    </font>
    <font>
      <sz val="12"/>
      <name val="方正黑体_GBK"/>
      <charset val="134"/>
    </font>
    <font>
      <sz val="12"/>
      <color rgb="FFFF0000"/>
      <name val="宋体"/>
      <charset val="134"/>
    </font>
    <font>
      <i/>
      <sz val="11"/>
      <color indexed="23"/>
      <name val="宋体"/>
      <charset val="134"/>
    </font>
    <font>
      <b/>
      <sz val="18"/>
      <color indexed="56"/>
      <name val="宋体"/>
      <charset val="134"/>
    </font>
    <font>
      <sz val="11"/>
      <color theme="1"/>
      <name val="宋体"/>
      <charset val="0"/>
      <scheme val="minor"/>
    </font>
    <font>
      <sz val="11"/>
      <color theme="0"/>
      <name val="宋体"/>
      <charset val="0"/>
      <scheme val="minor"/>
    </font>
    <font>
      <sz val="10"/>
      <name val="Geneva"/>
      <charset val="134"/>
    </font>
    <font>
      <sz val="11"/>
      <color rgb="FF3F3F76"/>
      <name val="宋体"/>
      <charset val="0"/>
      <scheme val="minor"/>
    </font>
    <font>
      <sz val="8"/>
      <name val="Times New Roman"/>
      <charset val="134"/>
    </font>
    <font>
      <sz val="11"/>
      <color indexed="9"/>
      <name val="宋体"/>
      <charset val="134"/>
    </font>
    <font>
      <b/>
      <sz val="15"/>
      <color theme="3"/>
      <name val="宋体"/>
      <charset val="134"/>
      <scheme val="minor"/>
    </font>
    <font>
      <b/>
      <sz val="11"/>
      <color indexed="56"/>
      <name val="宋体"/>
      <charset val="134"/>
    </font>
    <font>
      <sz val="7"/>
      <name val="Small Fonts"/>
      <charset val="134"/>
    </font>
    <font>
      <sz val="10"/>
      <name val="楷体"/>
      <charset val="134"/>
    </font>
    <font>
      <b/>
      <sz val="11"/>
      <color indexed="54"/>
      <name val="宋体"/>
      <charset val="134"/>
    </font>
    <font>
      <b/>
      <sz val="10"/>
      <name val="Tms Rmn"/>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2"/>
      <color indexed="9"/>
      <name val="宋体"/>
      <charset val="134"/>
    </font>
    <font>
      <b/>
      <sz val="18"/>
      <color theme="3"/>
      <name val="宋体"/>
      <charset val="134"/>
      <scheme val="minor"/>
    </font>
    <font>
      <b/>
      <sz val="13"/>
      <color indexed="56"/>
      <name val="宋体"/>
      <charset val="134"/>
    </font>
    <font>
      <sz val="8"/>
      <name val="Arial"/>
      <charset val="134"/>
    </font>
    <font>
      <u/>
      <sz val="11"/>
      <color rgb="FF0000FF"/>
      <name val="宋体"/>
      <charset val="0"/>
      <scheme val="minor"/>
    </font>
    <font>
      <sz val="11"/>
      <color indexed="17"/>
      <name val="宋体"/>
      <charset val="134"/>
    </font>
    <font>
      <b/>
      <sz val="11"/>
      <color rgb="FFFFFFFF"/>
      <name val="宋体"/>
      <charset val="0"/>
      <scheme val="minor"/>
    </font>
    <font>
      <sz val="11"/>
      <color rgb="FFFF0000"/>
      <name val="宋体"/>
      <charset val="0"/>
      <scheme val="minor"/>
    </font>
    <font>
      <sz val="11"/>
      <color indexed="52"/>
      <name val="宋体"/>
      <charset val="134"/>
    </font>
    <font>
      <b/>
      <sz val="15"/>
      <color indexed="56"/>
      <name val="宋体"/>
      <charset val="134"/>
    </font>
    <font>
      <b/>
      <sz val="10"/>
      <name val="MS Sans Serif"/>
      <charset val="134"/>
    </font>
    <font>
      <b/>
      <sz val="11"/>
      <color indexed="9"/>
      <name val="宋体"/>
      <charset val="134"/>
    </font>
    <font>
      <sz val="12"/>
      <color indexed="16"/>
      <name val="宋体"/>
      <charset val="134"/>
    </font>
    <font>
      <sz val="11"/>
      <color indexed="20"/>
      <name val="宋体"/>
      <charset val="134"/>
    </font>
    <font>
      <sz val="11"/>
      <color indexed="60"/>
      <name val="宋体"/>
      <charset val="134"/>
    </font>
    <font>
      <sz val="12"/>
      <name val="Times New Roman"/>
      <charset val="134"/>
    </font>
    <font>
      <sz val="10"/>
      <name val="Arial"/>
      <charset val="134"/>
    </font>
    <font>
      <sz val="12"/>
      <color indexed="17"/>
      <name val="宋体"/>
      <charset val="134"/>
    </font>
    <font>
      <b/>
      <sz val="11"/>
      <color indexed="63"/>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sz val="11"/>
      <color rgb="FF006100"/>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b/>
      <sz val="11"/>
      <color indexed="52"/>
      <name val="宋体"/>
      <charset val="134"/>
    </font>
    <font>
      <sz val="10"/>
      <name val="仿宋_GB2312"/>
      <charset val="134"/>
    </font>
    <font>
      <sz val="10"/>
      <name val="Helv"/>
      <charset val="134"/>
    </font>
    <font>
      <u/>
      <sz val="12"/>
      <color indexed="12"/>
      <name val="宋体"/>
      <charset val="134"/>
    </font>
    <font>
      <sz val="11"/>
      <color indexed="10"/>
      <name val="宋体"/>
      <charset val="134"/>
    </font>
    <font>
      <sz val="12"/>
      <color indexed="20"/>
      <name val="宋体"/>
      <charset val="134"/>
    </font>
    <font>
      <sz val="10"/>
      <name val="MS Sans Serif"/>
      <charset val="134"/>
    </font>
    <font>
      <b/>
      <sz val="12"/>
      <name val="Arial"/>
      <charset val="134"/>
    </font>
    <font>
      <sz val="9"/>
      <name val="宋体"/>
      <charset val="134"/>
    </font>
    <font>
      <sz val="11"/>
      <color indexed="62"/>
      <name val="宋体"/>
      <charset val="134"/>
    </font>
    <font>
      <sz val="10"/>
      <name val="Times New Roman"/>
      <charset val="134"/>
    </font>
    <font>
      <b/>
      <sz val="15"/>
      <color indexed="54"/>
      <name val="宋体"/>
      <charset val="134"/>
    </font>
    <font>
      <b/>
      <sz val="12"/>
      <color indexed="8"/>
      <name val="宋体"/>
      <charset val="134"/>
    </font>
    <font>
      <b/>
      <sz val="13"/>
      <color indexed="54"/>
      <name val="宋体"/>
      <charset val="134"/>
    </font>
    <font>
      <b/>
      <sz val="10"/>
      <color indexed="9"/>
      <name val="宋体"/>
      <charset val="134"/>
    </font>
    <font>
      <b/>
      <sz val="9"/>
      <name val="Arial"/>
      <charset val="134"/>
    </font>
    <font>
      <b/>
      <sz val="18"/>
      <color indexed="54"/>
      <name val="宋体"/>
      <charset val="134"/>
    </font>
    <font>
      <sz val="12"/>
      <name val="Helv"/>
      <charset val="134"/>
    </font>
    <font>
      <sz val="12"/>
      <color indexed="9"/>
      <name val="Helv"/>
      <charset val="134"/>
    </font>
    <font>
      <b/>
      <sz val="8"/>
      <color indexed="9"/>
      <name val="宋体"/>
      <charset val="134"/>
    </font>
    <font>
      <sz val="10"/>
      <color indexed="8"/>
      <name val="MS Sans Serif"/>
      <charset val="134"/>
    </font>
    <font>
      <b/>
      <sz val="14"/>
      <name val="楷体"/>
      <charset val="134"/>
    </font>
    <font>
      <b/>
      <sz val="10"/>
      <name val="Arial"/>
      <charset val="134"/>
    </font>
    <font>
      <b/>
      <sz val="18"/>
      <color indexed="62"/>
      <name val="宋体"/>
      <charset val="134"/>
    </font>
    <font>
      <u/>
      <sz val="10"/>
      <color indexed="12"/>
      <name val="Times"/>
      <charset val="134"/>
    </font>
    <font>
      <u/>
      <sz val="11"/>
      <color indexed="52"/>
      <name val="宋体"/>
      <charset val="134"/>
    </font>
    <font>
      <u/>
      <sz val="12"/>
      <color indexed="36"/>
      <name val="宋体"/>
      <charset val="134"/>
    </font>
    <font>
      <sz val="12"/>
      <name val="Courier"/>
      <charset val="134"/>
    </font>
    <font>
      <sz val="9"/>
      <name val="微软雅黑"/>
      <charset val="134"/>
    </font>
    <font>
      <b/>
      <sz val="11"/>
      <color rgb="FF000000"/>
      <name val="宋体"/>
      <charset val="134"/>
    </font>
    <font>
      <sz val="11"/>
      <color rgb="FF000000"/>
      <name val="宋体"/>
      <charset val="134"/>
    </font>
    <font>
      <sz val="11"/>
      <color rgb="FF000000"/>
      <name val="宋体"/>
      <charset val="134"/>
      <scheme val="minor"/>
    </font>
    <font>
      <b/>
      <sz val="11"/>
      <color theme="1"/>
      <name val="宋体"/>
      <charset val="134"/>
    </font>
    <font>
      <sz val="11"/>
      <color theme="1"/>
      <name val="宋体"/>
      <charset val="134"/>
    </font>
  </fonts>
  <fills count="7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C000"/>
        <bgColor indexed="64"/>
      </patternFill>
    </fill>
    <fill>
      <patternFill patternType="solid">
        <fgColor indexed="2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indexed="10"/>
        <bgColor indexed="64"/>
      </patternFill>
    </fill>
    <fill>
      <patternFill patternType="solid">
        <fgColor theme="4" tint="0.399975585192419"/>
        <bgColor indexed="64"/>
      </patternFill>
    </fill>
    <fill>
      <patternFill patternType="solid">
        <fgColor rgb="FFFFFFCC"/>
        <bgColor indexed="64"/>
      </patternFill>
    </fill>
    <fill>
      <patternFill patternType="solid">
        <fgColor theme="6"/>
        <bgColor indexed="64"/>
      </patternFill>
    </fill>
    <fill>
      <patternFill patternType="gray0625"/>
    </fill>
    <fill>
      <patternFill patternType="solid">
        <fgColor theme="4"/>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indexed="49"/>
        <bgColor indexed="64"/>
      </patternFill>
    </fill>
    <fill>
      <patternFill patternType="solid">
        <fgColor theme="5"/>
        <bgColor indexed="64"/>
      </patternFill>
    </fill>
    <fill>
      <patternFill patternType="solid">
        <fgColor indexed="26"/>
        <bgColor indexed="64"/>
      </patternFill>
    </fill>
    <fill>
      <patternFill patternType="solid">
        <fgColor indexed="42"/>
        <bgColor indexed="64"/>
      </patternFill>
    </fill>
    <fill>
      <patternFill patternType="solid">
        <fgColor theme="7"/>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indexed="54"/>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indexed="44"/>
        <bgColor indexed="64"/>
      </patternFill>
    </fill>
    <fill>
      <patternFill patternType="solid">
        <fgColor indexed="55"/>
        <bgColor indexed="64"/>
      </patternFill>
    </fill>
    <fill>
      <patternFill patternType="solid">
        <fgColor indexed="45"/>
        <bgColor indexed="64"/>
      </patternFill>
    </fill>
    <fill>
      <patternFill patternType="solid">
        <fgColor indexed="52"/>
        <bgColor indexed="64"/>
      </patternFill>
    </fill>
    <fill>
      <patternFill patternType="solid">
        <fgColor indexed="46"/>
        <bgColor indexed="64"/>
      </patternFill>
    </fill>
    <fill>
      <patternFill patternType="solid">
        <fgColor indexed="48"/>
        <bgColor indexed="64"/>
      </patternFill>
    </fill>
    <fill>
      <patternFill patternType="solid">
        <fgColor indexed="43"/>
        <bgColor indexed="64"/>
      </patternFill>
    </fill>
    <fill>
      <patternFill patternType="solid">
        <fgColor indexed="27"/>
        <bgColor indexed="64"/>
      </patternFill>
    </fill>
    <fill>
      <patternFill patternType="solid">
        <fgColor indexed="29"/>
        <bgColor indexed="64"/>
      </patternFill>
    </fill>
    <fill>
      <patternFill patternType="solid">
        <fgColor rgb="FFF2F2F2"/>
        <bgColor indexed="64"/>
      </patternFill>
    </fill>
    <fill>
      <patternFill patternType="solid">
        <fgColor theme="8"/>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theme="9"/>
        <bgColor indexed="64"/>
      </patternFill>
    </fill>
    <fill>
      <patternFill patternType="solid">
        <fgColor rgb="FFFFEB9C"/>
        <bgColor indexed="64"/>
      </patternFill>
    </fill>
    <fill>
      <patternFill patternType="solid">
        <fgColor theme="9" tint="0.399975585192419"/>
        <bgColor indexed="64"/>
      </patternFill>
    </fill>
    <fill>
      <patternFill patternType="solid">
        <fgColor indexed="47"/>
        <bgColor indexed="64"/>
      </patternFill>
    </fill>
    <fill>
      <patternFill patternType="solid">
        <fgColor indexed="36"/>
        <bgColor indexed="64"/>
      </patternFill>
    </fill>
    <fill>
      <patternFill patternType="solid">
        <fgColor indexed="11"/>
        <bgColor indexed="64"/>
      </patternFill>
    </fill>
    <fill>
      <patternFill patternType="solid">
        <fgColor indexed="14"/>
        <bgColor indexed="64"/>
      </patternFill>
    </fill>
    <fill>
      <patternFill patternType="solid">
        <fgColor indexed="31"/>
        <bgColor indexed="64"/>
      </patternFill>
    </fill>
    <fill>
      <patternFill patternType="solid">
        <fgColor indexed="25"/>
        <bgColor indexed="64"/>
      </patternFill>
    </fill>
    <fill>
      <patternFill patternType="solid">
        <fgColor indexed="51"/>
        <bgColor indexed="64"/>
      </patternFill>
    </fill>
    <fill>
      <patternFill patternType="solid">
        <fgColor indexed="30"/>
        <bgColor indexed="64"/>
      </patternFill>
    </fill>
    <fill>
      <patternFill patternType="mediumGray">
        <fgColor indexed="22"/>
      </patternFill>
    </fill>
    <fill>
      <patternFill patternType="lightUp">
        <fgColor indexed="9"/>
        <bgColor indexed="29"/>
      </patternFill>
    </fill>
    <fill>
      <patternFill patternType="solid">
        <fgColor indexed="40"/>
        <bgColor indexed="64"/>
      </patternFill>
    </fill>
    <fill>
      <patternFill patternType="solid">
        <fgColor indexed="57"/>
        <bgColor indexed="64"/>
      </patternFill>
    </fill>
    <fill>
      <patternFill patternType="solid">
        <fgColor indexed="15"/>
        <bgColor indexed="64"/>
      </patternFill>
    </fill>
    <fill>
      <patternFill patternType="solid">
        <fgColor indexed="12"/>
        <bgColor indexed="64"/>
      </patternFill>
    </fill>
    <fill>
      <patternFill patternType="lightUp">
        <fgColor indexed="9"/>
        <bgColor indexed="22"/>
      </patternFill>
    </fill>
    <fill>
      <patternFill patternType="lightUp">
        <fgColor indexed="9"/>
        <bgColor indexed="55"/>
      </patternFill>
    </fill>
    <fill>
      <patternFill patternType="solid">
        <fgColor indexed="62"/>
        <bgColor indexed="64"/>
      </patternFill>
    </fill>
    <fill>
      <patternFill patternType="solid">
        <fgColor indexed="53"/>
        <bgColor indexed="64"/>
      </patternFill>
    </fill>
  </fills>
  <borders count="3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indexed="30"/>
      </bottom>
      <diagonal/>
    </border>
    <border>
      <left style="thin">
        <color rgb="FFB2B2B2"/>
      </left>
      <right style="thin">
        <color rgb="FFB2B2B2"/>
      </right>
      <top style="thin">
        <color rgb="FFB2B2B2"/>
      </top>
      <bottom style="thin">
        <color rgb="FFB2B2B2"/>
      </bottom>
      <diagonal/>
    </border>
    <border>
      <left/>
      <right style="thin">
        <color auto="1"/>
      </right>
      <top/>
      <bottom style="thin">
        <color auto="1"/>
      </bottom>
      <diagonal/>
    </border>
    <border>
      <left/>
      <right/>
      <top/>
      <bottom style="medium">
        <color indexed="43"/>
      </bottom>
      <diagonal/>
    </border>
    <border>
      <left style="thin">
        <color auto="1"/>
      </left>
      <right style="thin">
        <color auto="1"/>
      </right>
      <top/>
      <bottom/>
      <diagonal/>
    </border>
    <border>
      <left/>
      <right/>
      <top/>
      <bottom style="thick">
        <color indexed="22"/>
      </bottom>
      <diagonal/>
    </border>
    <border>
      <left style="double">
        <color rgb="FF3F3F3F"/>
      </left>
      <right style="double">
        <color rgb="FF3F3F3F"/>
      </right>
      <top style="double">
        <color rgb="FF3F3F3F"/>
      </top>
      <bottom style="double">
        <color rgb="FF3F3F3F"/>
      </bottom>
      <diagonal/>
    </border>
    <border>
      <left/>
      <right/>
      <top/>
      <bottom style="double">
        <color indexed="52"/>
      </bottom>
      <diagonal/>
    </border>
    <border>
      <left/>
      <right/>
      <top/>
      <bottom style="thick">
        <color indexed="62"/>
      </bottom>
      <diagonal/>
    </border>
    <border>
      <left/>
      <right/>
      <top/>
      <bottom style="medium">
        <color auto="1"/>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medium">
        <color auto="1"/>
      </top>
      <bottom style="medium">
        <color auto="1"/>
      </bottom>
      <diagonal/>
    </border>
    <border>
      <left/>
      <right/>
      <top/>
      <bottom style="thick">
        <color indexed="11"/>
      </bottom>
      <diagonal/>
    </border>
    <border>
      <left/>
      <right/>
      <top/>
      <bottom style="thick">
        <color indexed="43"/>
      </bottom>
      <diagonal/>
    </border>
    <border>
      <left/>
      <right/>
      <top style="medium">
        <color indexed="9"/>
      </top>
      <bottom style="medium">
        <color indexed="9"/>
      </bottom>
      <diagonal/>
    </border>
    <border>
      <left/>
      <right/>
      <top style="thin">
        <color indexed="11"/>
      </top>
      <bottom style="double">
        <color indexed="11"/>
      </bottom>
      <diagonal/>
    </border>
  </borders>
  <cellStyleXfs count="1334">
    <xf numFmtId="0" fontId="0" fillId="0" borderId="0">
      <alignment vertical="center"/>
    </xf>
    <xf numFmtId="42" fontId="1" fillId="0" borderId="0" applyFont="0" applyFill="0" applyBorder="0" applyAlignment="0" applyProtection="0">
      <alignment vertical="center"/>
    </xf>
    <xf numFmtId="44" fontId="1" fillId="0" borderId="0" applyFont="0" applyFill="0" applyBorder="0" applyAlignment="0" applyProtection="0">
      <alignment vertical="center"/>
    </xf>
    <xf numFmtId="0" fontId="12" fillId="0" borderId="0">
      <alignment vertical="center"/>
    </xf>
    <xf numFmtId="0" fontId="62" fillId="0" borderId="13" applyNumberFormat="0" applyFill="0" applyProtection="0">
      <alignment horizontal="center" vertical="center"/>
    </xf>
    <xf numFmtId="0" fontId="55" fillId="0" borderId="0">
      <alignment vertical="center"/>
    </xf>
    <xf numFmtId="0" fontId="58" fillId="12" borderId="0" applyNumberFormat="0" applyBorder="0" applyAlignment="0" applyProtection="0">
      <alignment vertical="center"/>
    </xf>
    <xf numFmtId="0" fontId="56" fillId="9" borderId="9" applyNumberFormat="0" applyAlignment="0" applyProtection="0">
      <alignment vertical="center"/>
    </xf>
    <xf numFmtId="0" fontId="47" fillId="0" borderId="8" applyNumberFormat="0" applyFill="0" applyAlignment="0" applyProtection="0">
      <alignment vertical="center"/>
    </xf>
    <xf numFmtId="0" fontId="69" fillId="22" borderId="0" applyNumberFormat="0" applyBorder="0" applyAlignment="0" applyProtection="0">
      <alignment vertical="center"/>
    </xf>
    <xf numFmtId="0" fontId="53" fillId="32" borderId="0" applyNumberFormat="0" applyBorder="0" applyAlignment="0" applyProtection="0">
      <alignment vertical="center"/>
    </xf>
    <xf numFmtId="0" fontId="77" fillId="0" borderId="18" applyNumberFormat="0" applyFill="0" applyAlignment="0" applyProtection="0">
      <alignment vertical="center"/>
    </xf>
    <xf numFmtId="0" fontId="0" fillId="0" borderId="0">
      <alignment vertical="center"/>
    </xf>
    <xf numFmtId="0" fontId="0" fillId="0" borderId="0">
      <alignment vertical="center"/>
    </xf>
    <xf numFmtId="9" fontId="12" fillId="0" borderId="0" applyFont="0" applyFill="0" applyBorder="0" applyAlignment="0" applyProtection="0">
      <alignment vertical="center"/>
    </xf>
    <xf numFmtId="0" fontId="69" fillId="30" borderId="0" applyNumberFormat="0" applyBorder="0" applyAlignment="0" applyProtection="0">
      <alignment vertical="center"/>
    </xf>
    <xf numFmtId="0" fontId="74" fillId="25" borderId="0" applyNumberFormat="0" applyBorder="0" applyAlignment="0" applyProtection="0">
      <alignment vertical="center"/>
    </xf>
    <xf numFmtId="0" fontId="57" fillId="0" borderId="0">
      <alignment horizontal="center" vertical="center" wrapText="1"/>
      <protection locked="0"/>
    </xf>
    <xf numFmtId="0" fontId="12" fillId="0" borderId="0">
      <alignment vertical="center"/>
    </xf>
    <xf numFmtId="0" fontId="11" fillId="5" borderId="0" applyNumberFormat="0" applyBorder="0" applyAlignment="0" applyProtection="0">
      <alignment vertical="center"/>
    </xf>
    <xf numFmtId="41" fontId="1" fillId="0" borderId="0" applyFont="0" applyFill="0" applyBorder="0" applyAlignment="0" applyProtection="0">
      <alignment vertical="center"/>
    </xf>
    <xf numFmtId="0" fontId="0" fillId="0" borderId="0">
      <alignment vertical="center"/>
    </xf>
    <xf numFmtId="0" fontId="53" fillId="29" borderId="0" applyNumberFormat="0" applyBorder="0" applyAlignment="0" applyProtection="0">
      <alignment vertical="center"/>
    </xf>
    <xf numFmtId="0" fontId="68" fillId="19" borderId="0" applyNumberFormat="0" applyBorder="0" applyAlignment="0" applyProtection="0">
      <alignment vertical="center"/>
    </xf>
    <xf numFmtId="0" fontId="12" fillId="0" borderId="0">
      <alignment vertical="center"/>
    </xf>
    <xf numFmtId="43" fontId="0" fillId="0" borderId="0" applyFont="0" applyFill="0" applyBorder="0" applyAlignment="0" applyProtection="0">
      <alignment vertical="center"/>
    </xf>
    <xf numFmtId="0" fontId="69" fillId="37" borderId="0" applyNumberFormat="0" applyBorder="0" applyAlignment="0" applyProtection="0">
      <alignment vertical="center"/>
    </xf>
    <xf numFmtId="0" fontId="54" fillId="11" borderId="0" applyNumberFormat="0" applyBorder="0" applyAlignment="0" applyProtection="0">
      <alignment vertical="center"/>
    </xf>
    <xf numFmtId="0" fontId="58" fillId="37" borderId="0" applyNumberFormat="0" applyBorder="0" applyAlignment="0" applyProtection="0">
      <alignment vertical="center"/>
    </xf>
    <xf numFmtId="177" fontId="85" fillId="0" borderId="13" applyFill="0" applyProtection="0">
      <alignment horizontal="right" vertical="center"/>
    </xf>
    <xf numFmtId="0" fontId="69" fillId="35" borderId="0" applyNumberFormat="0" applyBorder="0" applyAlignment="0" applyProtection="0">
      <alignment vertical="center"/>
    </xf>
    <xf numFmtId="0" fontId="72" fillId="24" borderId="1" applyNumberFormat="0" applyBorder="0" applyAlignment="0" applyProtection="0">
      <alignment vertical="center"/>
    </xf>
    <xf numFmtId="0" fontId="74" fillId="41" borderId="0" applyNumberFormat="0" applyBorder="0" applyAlignment="0" applyProtection="0">
      <alignment vertical="center"/>
    </xf>
    <xf numFmtId="0" fontId="73" fillId="0" borderId="0" applyNumberFormat="0" applyFill="0" applyBorder="0" applyAlignment="0" applyProtection="0">
      <alignment vertical="center"/>
    </xf>
    <xf numFmtId="9" fontId="12" fillId="0" borderId="0" applyFont="0" applyFill="0" applyBorder="0" applyAlignment="0" applyProtection="0">
      <alignment vertical="center"/>
    </xf>
    <xf numFmtId="0" fontId="86" fillId="25" borderId="0" applyNumberFormat="0" applyBorder="0" applyAlignment="0" applyProtection="0">
      <alignment vertical="center"/>
    </xf>
    <xf numFmtId="0" fontId="58" fillId="39" borderId="0" applyNumberFormat="0" applyBorder="0" applyAlignment="0" applyProtection="0">
      <alignment vertical="center"/>
    </xf>
    <xf numFmtId="0" fontId="69" fillId="30" borderId="0" applyNumberFormat="0" applyBorder="0" applyAlignment="0" applyProtection="0">
      <alignment vertical="center"/>
    </xf>
    <xf numFmtId="0" fontId="81" fillId="36" borderId="0" applyNumberFormat="0" applyBorder="0" applyAlignment="0" applyProtection="0">
      <alignment vertical="center"/>
    </xf>
    <xf numFmtId="0" fontId="67" fillId="0" borderId="0" applyNumberFormat="0" applyFill="0" applyBorder="0" applyAlignment="0" applyProtection="0">
      <alignment vertical="center"/>
    </xf>
    <xf numFmtId="0" fontId="84" fillId="0" borderId="0">
      <alignment vertical="center"/>
    </xf>
    <xf numFmtId="0" fontId="12" fillId="0" borderId="0">
      <alignment vertical="center"/>
    </xf>
    <xf numFmtId="0" fontId="1" fillId="14" borderId="12" applyNumberFormat="0" applyFont="0" applyAlignment="0" applyProtection="0">
      <alignment vertical="center"/>
    </xf>
    <xf numFmtId="0" fontId="58" fillId="42" borderId="0" applyNumberFormat="0" applyBorder="0" applyAlignment="0" applyProtection="0">
      <alignment vertical="center"/>
    </xf>
    <xf numFmtId="0" fontId="69" fillId="34" borderId="0" applyNumberFormat="0" applyBorder="0" applyAlignment="0" applyProtection="0">
      <alignment vertical="center"/>
    </xf>
    <xf numFmtId="0" fontId="69" fillId="37" borderId="0" applyNumberFormat="0" applyBorder="0" applyAlignment="0" applyProtection="0">
      <alignment vertical="center"/>
    </xf>
    <xf numFmtId="0" fontId="54" fillId="8" borderId="0" applyNumberFormat="0" applyBorder="0" applyAlignment="0" applyProtection="0">
      <alignment vertical="center"/>
    </xf>
    <xf numFmtId="0" fontId="51" fillId="0" borderId="0" applyNumberFormat="0" applyFill="0" applyBorder="0" applyAlignment="0" applyProtection="0">
      <alignment vertical="center"/>
    </xf>
    <xf numFmtId="9" fontId="12" fillId="0" borderId="0" applyFont="0" applyFill="0" applyBorder="0" applyAlignment="0" applyProtection="0">
      <alignment vertical="center"/>
    </xf>
    <xf numFmtId="0" fontId="69" fillId="35" borderId="0" applyNumberFormat="0" applyBorder="0" applyAlignment="0" applyProtection="0">
      <alignment vertical="center"/>
    </xf>
    <xf numFmtId="0" fontId="6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58" fillId="36" borderId="0" applyNumberFormat="0" applyBorder="0" applyAlignment="0" applyProtection="0">
      <alignment vertical="center"/>
    </xf>
    <xf numFmtId="0" fontId="70" fillId="0" borderId="0" applyNumberFormat="0" applyFill="0" applyBorder="0" applyAlignment="0" applyProtection="0">
      <alignment vertical="center"/>
    </xf>
    <xf numFmtId="0" fontId="69" fillId="34" borderId="0" applyNumberFormat="0" applyBorder="0" applyAlignment="0" applyProtection="0">
      <alignment vertical="center"/>
    </xf>
    <xf numFmtId="0" fontId="65" fillId="0" borderId="0" applyNumberFormat="0" applyFill="0" applyBorder="0" applyAlignment="0" applyProtection="0">
      <alignment vertical="center"/>
    </xf>
    <xf numFmtId="0" fontId="78" fillId="0" borderId="19" applyNumberFormat="0" applyFill="0" applyAlignment="0" applyProtection="0">
      <alignment vertical="center"/>
    </xf>
    <xf numFmtId="9" fontId="12" fillId="0" borderId="0" applyFont="0" applyFill="0" applyBorder="0" applyAlignment="0" applyProtection="0">
      <alignment vertical="center"/>
    </xf>
    <xf numFmtId="0" fontId="59" fillId="0" borderId="10" applyNumberFormat="0" applyFill="0" applyAlignment="0" applyProtection="0">
      <alignment vertical="center"/>
    </xf>
    <xf numFmtId="0" fontId="12" fillId="0" borderId="0">
      <alignment vertical="center"/>
    </xf>
    <xf numFmtId="0" fontId="58" fillId="36" borderId="0" applyNumberFormat="0" applyBorder="0" applyAlignment="0" applyProtection="0">
      <alignment vertical="center"/>
    </xf>
    <xf numFmtId="0" fontId="84" fillId="0" borderId="0">
      <alignment vertical="center"/>
    </xf>
    <xf numFmtId="0" fontId="82" fillId="36" borderId="0" applyNumberFormat="0" applyBorder="0" applyAlignment="0" applyProtection="0">
      <alignment vertical="center"/>
    </xf>
    <xf numFmtId="9" fontId="12" fillId="0" borderId="0" applyFont="0" applyFill="0" applyBorder="0" applyAlignment="0" applyProtection="0">
      <alignment vertical="center"/>
    </xf>
    <xf numFmtId="0" fontId="88" fillId="0" borderId="10" applyNumberFormat="0" applyFill="0" applyAlignment="0" applyProtection="0">
      <alignment vertical="center"/>
    </xf>
    <xf numFmtId="0" fontId="69" fillId="37" borderId="0" applyNumberFormat="0" applyBorder="0" applyAlignment="0" applyProtection="0">
      <alignment vertical="center"/>
    </xf>
    <xf numFmtId="0" fontId="54" fillId="13" borderId="0" applyNumberFormat="0" applyBorder="0" applyAlignment="0" applyProtection="0">
      <alignment vertical="center"/>
    </xf>
    <xf numFmtId="0" fontId="69" fillId="30" borderId="0" applyNumberFormat="0" applyBorder="0" applyAlignment="0" applyProtection="0">
      <alignment vertical="center"/>
    </xf>
    <xf numFmtId="9" fontId="12" fillId="0" borderId="0" applyFont="0" applyFill="0" applyBorder="0" applyAlignment="0" applyProtection="0">
      <alignment vertical="center"/>
    </xf>
    <xf numFmtId="0" fontId="66" fillId="0" borderId="23" applyNumberFormat="0" applyFill="0" applyAlignment="0" applyProtection="0">
      <alignment vertical="center"/>
    </xf>
    <xf numFmtId="0" fontId="69" fillId="37" borderId="0" applyNumberFormat="0" applyBorder="0" applyAlignment="0" applyProtection="0">
      <alignment vertical="center"/>
    </xf>
    <xf numFmtId="0" fontId="54" fillId="10" borderId="0" applyNumberFormat="0" applyBorder="0" applyAlignment="0" applyProtection="0">
      <alignment vertical="center"/>
    </xf>
    <xf numFmtId="0" fontId="89" fillId="43" borderId="24" applyNumberFormat="0" applyAlignment="0" applyProtection="0">
      <alignment vertical="center"/>
    </xf>
    <xf numFmtId="0" fontId="90" fillId="43" borderId="9" applyNumberFormat="0" applyAlignment="0" applyProtection="0">
      <alignment vertical="center"/>
    </xf>
    <xf numFmtId="0" fontId="0" fillId="34" borderId="0" applyNumberFormat="0" applyBorder="0" applyAlignment="0" applyProtection="0">
      <alignment vertical="center"/>
    </xf>
    <xf numFmtId="0" fontId="75" fillId="27" borderId="17" applyNumberFormat="0" applyAlignment="0" applyProtection="0">
      <alignment vertical="center"/>
    </xf>
    <xf numFmtId="0" fontId="0" fillId="0" borderId="0">
      <alignment vertical="center"/>
    </xf>
    <xf numFmtId="0" fontId="0" fillId="0" borderId="0">
      <alignment vertical="center"/>
    </xf>
    <xf numFmtId="0" fontId="53" fillId="46" borderId="0" applyNumberFormat="0" applyBorder="0" applyAlignment="0" applyProtection="0">
      <alignment vertical="center"/>
    </xf>
    <xf numFmtId="0" fontId="60" fillId="0" borderId="0" applyNumberFormat="0" applyFill="0" applyBorder="0" applyAlignment="0" applyProtection="0">
      <alignment vertical="center"/>
    </xf>
    <xf numFmtId="0" fontId="54" fillId="23" borderId="0" applyNumberFormat="0" applyBorder="0" applyAlignment="0" applyProtection="0">
      <alignment vertical="center"/>
    </xf>
    <xf numFmtId="0" fontId="12" fillId="0" borderId="0">
      <alignment vertical="center"/>
    </xf>
    <xf numFmtId="0" fontId="79" fillId="0" borderId="20">
      <alignment horizontal="center" vertical="center"/>
    </xf>
    <xf numFmtId="0" fontId="92" fillId="0" borderId="25" applyNumberFormat="0" applyFill="0" applyAlignment="0" applyProtection="0">
      <alignment vertical="center"/>
    </xf>
    <xf numFmtId="0" fontId="58" fillId="39" borderId="0" applyNumberFormat="0" applyBorder="0" applyAlignment="0" applyProtection="0">
      <alignment vertical="center"/>
    </xf>
    <xf numFmtId="0" fontId="82" fillId="38" borderId="0" applyNumberFormat="0" applyBorder="0" applyAlignment="0" applyProtection="0">
      <alignment vertical="center"/>
    </xf>
    <xf numFmtId="0" fontId="93" fillId="0" borderId="26" applyNumberFormat="0" applyFill="0" applyAlignment="0" applyProtection="0">
      <alignment vertical="center"/>
    </xf>
    <xf numFmtId="0" fontId="91" fillId="47" borderId="0" applyNumberFormat="0" applyBorder="0" applyAlignment="0" applyProtection="0">
      <alignment vertical="center"/>
    </xf>
    <xf numFmtId="0" fontId="83" fillId="40" borderId="0" applyNumberFormat="0" applyBorder="0" applyAlignment="0" applyProtection="0">
      <alignment vertical="center"/>
    </xf>
    <xf numFmtId="0" fontId="0" fillId="25" borderId="0" applyNumberFormat="0" applyBorder="0" applyAlignment="0" applyProtection="0">
      <alignment vertical="center"/>
    </xf>
    <xf numFmtId="0" fontId="87" fillId="5" borderId="22" applyNumberFormat="0" applyAlignment="0" applyProtection="0">
      <alignment vertical="center"/>
    </xf>
    <xf numFmtId="0" fontId="94" fillId="50" borderId="0" applyNumberFormat="0" applyBorder="0" applyAlignment="0" applyProtection="0">
      <alignment vertical="center"/>
    </xf>
    <xf numFmtId="0" fontId="77" fillId="0" borderId="18" applyNumberFormat="0" applyFill="0" applyAlignment="0" applyProtection="0">
      <alignment vertical="center"/>
    </xf>
    <xf numFmtId="0" fontId="0" fillId="0" borderId="0">
      <alignment vertical="center"/>
    </xf>
    <xf numFmtId="0" fontId="0" fillId="0" borderId="0">
      <alignment vertical="center"/>
    </xf>
    <xf numFmtId="0" fontId="53" fillId="45" borderId="0" applyNumberFormat="0" applyBorder="0" applyAlignment="0" applyProtection="0">
      <alignment vertical="center"/>
    </xf>
    <xf numFmtId="43" fontId="0" fillId="0" borderId="0" applyFont="0" applyFill="0" applyBorder="0" applyAlignment="0" applyProtection="0">
      <alignment vertical="center"/>
    </xf>
    <xf numFmtId="0" fontId="60" fillId="0" borderId="0" applyNumberFormat="0" applyFill="0" applyBorder="0" applyAlignment="0" applyProtection="0">
      <alignment vertical="center"/>
    </xf>
    <xf numFmtId="0" fontId="54" fillId="17" borderId="0" applyNumberFormat="0" applyBorder="0" applyAlignment="0" applyProtection="0">
      <alignment vertical="center"/>
    </xf>
    <xf numFmtId="0" fontId="12" fillId="0" borderId="0">
      <alignment vertical="center"/>
    </xf>
    <xf numFmtId="0" fontId="77" fillId="0" borderId="18" applyNumberFormat="0" applyFill="0" applyAlignment="0" applyProtection="0">
      <alignment vertical="center"/>
    </xf>
    <xf numFmtId="0" fontId="0" fillId="0" borderId="0">
      <alignment vertical="center"/>
    </xf>
    <xf numFmtId="0" fontId="0" fillId="0" borderId="0">
      <alignment vertical="center"/>
    </xf>
    <xf numFmtId="0" fontId="85" fillId="0" borderId="6" applyNumberFormat="0" applyFill="0" applyProtection="0">
      <alignment horizontal="right" vertical="center"/>
    </xf>
    <xf numFmtId="0" fontId="53" fillId="33" borderId="0" applyNumberFormat="0" applyBorder="0" applyAlignment="0" applyProtection="0">
      <alignment vertical="center"/>
    </xf>
    <xf numFmtId="0" fontId="47" fillId="0" borderId="8" applyNumberFormat="0" applyFill="0" applyAlignment="0" applyProtection="0">
      <alignment vertical="center"/>
    </xf>
    <xf numFmtId="0" fontId="11" fillId="24" borderId="0" applyNumberFormat="0" applyBorder="0" applyAlignment="0" applyProtection="0">
      <alignment vertical="center"/>
    </xf>
    <xf numFmtId="0" fontId="52" fillId="0" borderId="0" applyNumberFormat="0" applyFill="0" applyBorder="0" applyAlignment="0" applyProtection="0">
      <alignment vertical="center"/>
    </xf>
    <xf numFmtId="0" fontId="53" fillId="31" borderId="0" applyNumberFormat="0" applyBorder="0" applyAlignment="0" applyProtection="0">
      <alignment vertical="center"/>
    </xf>
    <xf numFmtId="0" fontId="77" fillId="0" borderId="18" applyNumberFormat="0" applyFill="0" applyAlignment="0" applyProtection="0">
      <alignment vertical="center"/>
    </xf>
    <xf numFmtId="0" fontId="0" fillId="0" borderId="0">
      <alignment vertical="center"/>
    </xf>
    <xf numFmtId="0" fontId="0" fillId="0" borderId="0">
      <alignment vertical="center"/>
    </xf>
    <xf numFmtId="0" fontId="53" fillId="7" borderId="0" applyNumberFormat="0" applyBorder="0" applyAlignment="0" applyProtection="0">
      <alignment vertical="center"/>
    </xf>
    <xf numFmtId="0" fontId="53" fillId="21" borderId="0" applyNumberFormat="0" applyBorder="0" applyAlignment="0" applyProtection="0">
      <alignment vertical="center"/>
    </xf>
    <xf numFmtId="0" fontId="80" fillId="35" borderId="21" applyNumberFormat="0" applyAlignment="0" applyProtection="0">
      <alignment vertical="center"/>
    </xf>
    <xf numFmtId="0" fontId="11" fillId="5" borderId="0" applyNumberFormat="0" applyBorder="0" applyAlignment="0" applyProtection="0">
      <alignment vertical="center"/>
    </xf>
    <xf numFmtId="0" fontId="82" fillId="38" borderId="0" applyNumberFormat="0" applyBorder="0" applyAlignment="0" applyProtection="0">
      <alignment vertical="center"/>
    </xf>
    <xf numFmtId="0" fontId="54" fillId="15" borderId="0" applyNumberFormat="0" applyBorder="0" applyAlignment="0" applyProtection="0">
      <alignment vertical="center"/>
    </xf>
    <xf numFmtId="0" fontId="11" fillId="5" borderId="0" applyNumberFormat="0" applyBorder="0" applyAlignment="0" applyProtection="0">
      <alignment vertical="center"/>
    </xf>
    <xf numFmtId="0" fontId="86" fillId="25" borderId="0" applyNumberFormat="0" applyBorder="0" applyAlignment="0" applyProtection="0">
      <alignment vertical="center"/>
    </xf>
    <xf numFmtId="0" fontId="12" fillId="0" borderId="0" applyNumberFormat="0" applyFont="0" applyFill="0" applyBorder="0" applyAlignment="0" applyProtection="0">
      <alignment horizontal="left" vertical="center"/>
    </xf>
    <xf numFmtId="0" fontId="54" fillId="26" borderId="0" applyNumberFormat="0" applyBorder="0" applyAlignment="0" applyProtection="0">
      <alignment vertical="center"/>
    </xf>
    <xf numFmtId="0" fontId="77" fillId="0" borderId="18" applyNumberFormat="0" applyFill="0" applyAlignment="0" applyProtection="0">
      <alignment vertical="center"/>
    </xf>
    <xf numFmtId="0" fontId="0" fillId="0" borderId="0">
      <alignment vertical="center"/>
    </xf>
    <xf numFmtId="0" fontId="0" fillId="0" borderId="0">
      <alignment vertical="center"/>
    </xf>
    <xf numFmtId="0" fontId="53" fillId="6" borderId="0" applyNumberFormat="0" applyBorder="0" applyAlignment="0" applyProtection="0">
      <alignment vertical="center"/>
    </xf>
    <xf numFmtId="0" fontId="53" fillId="18" borderId="0" applyNumberFormat="0" applyBorder="0" applyAlignment="0" applyProtection="0">
      <alignment vertical="center"/>
    </xf>
    <xf numFmtId="0" fontId="54" fillId="44" borderId="0" applyNumberFormat="0" applyBorder="0" applyAlignment="0" applyProtection="0">
      <alignment vertical="center"/>
    </xf>
    <xf numFmtId="0" fontId="6" fillId="0" borderId="0">
      <alignment vertical="center"/>
    </xf>
    <xf numFmtId="0" fontId="95" fillId="5" borderId="27" applyNumberFormat="0" applyAlignment="0" applyProtection="0">
      <alignment vertical="center"/>
    </xf>
    <xf numFmtId="0" fontId="58" fillId="5" borderId="0" applyNumberFormat="0" applyBorder="0" applyAlignment="0" applyProtection="0">
      <alignment vertical="center"/>
    </xf>
    <xf numFmtId="0" fontId="12" fillId="0" borderId="0">
      <alignment vertical="center"/>
    </xf>
    <xf numFmtId="0" fontId="53" fillId="28" borderId="0" applyNumberFormat="0" applyBorder="0" applyAlignment="0" applyProtection="0">
      <alignment vertical="center"/>
    </xf>
    <xf numFmtId="0" fontId="69" fillId="37" borderId="0" applyNumberFormat="0" applyBorder="0" applyAlignment="0" applyProtection="0">
      <alignment vertical="center"/>
    </xf>
    <xf numFmtId="0" fontId="78" fillId="0" borderId="19" applyNumberFormat="0" applyFill="0" applyAlignment="0" applyProtection="0">
      <alignment vertical="center"/>
    </xf>
    <xf numFmtId="0" fontId="54" fillId="48" borderId="0" applyNumberFormat="0" applyBorder="0" applyAlignment="0" applyProtection="0">
      <alignment vertical="center"/>
    </xf>
    <xf numFmtId="0" fontId="54" fillId="49" borderId="0" applyNumberFormat="0" applyBorder="0" applyAlignment="0" applyProtection="0">
      <alignment vertical="center"/>
    </xf>
    <xf numFmtId="0" fontId="97" fillId="0" borderId="0">
      <alignment vertical="center"/>
    </xf>
    <xf numFmtId="0" fontId="53" fillId="20" borderId="0" applyNumberFormat="0" applyBorder="0" applyAlignment="0" applyProtection="0">
      <alignment vertical="center"/>
    </xf>
    <xf numFmtId="0" fontId="69" fillId="37" borderId="0" applyNumberFormat="0" applyBorder="0" applyAlignment="0" applyProtection="0">
      <alignment vertical="center"/>
    </xf>
    <xf numFmtId="0" fontId="78" fillId="0" borderId="19" applyNumberFormat="0" applyFill="0" applyAlignment="0" applyProtection="0">
      <alignment vertical="center"/>
    </xf>
    <xf numFmtId="0" fontId="54" fillId="51" borderId="0" applyNumberFormat="0" applyBorder="0" applyAlignment="0" applyProtection="0">
      <alignment vertical="center"/>
    </xf>
    <xf numFmtId="0" fontId="83" fillId="40" borderId="0" applyNumberFormat="0" applyBorder="0" applyAlignment="0" applyProtection="0">
      <alignment vertical="center"/>
    </xf>
    <xf numFmtId="0" fontId="12" fillId="0" borderId="0">
      <alignment vertical="center"/>
    </xf>
    <xf numFmtId="0" fontId="11" fillId="24" borderId="0" applyNumberFormat="0" applyBorder="0" applyAlignment="0" applyProtection="0">
      <alignment vertical="center"/>
    </xf>
    <xf numFmtId="0" fontId="55" fillId="0" borderId="0">
      <alignment vertical="center"/>
    </xf>
    <xf numFmtId="0" fontId="55" fillId="0" borderId="0">
      <alignment vertical="center"/>
    </xf>
    <xf numFmtId="0" fontId="83" fillId="40" borderId="0" applyNumberFormat="0" applyBorder="0" applyAlignment="0" applyProtection="0">
      <alignment vertical="center"/>
    </xf>
    <xf numFmtId="0" fontId="11" fillId="24" borderId="0" applyNumberFormat="0" applyBorder="0" applyAlignment="0" applyProtection="0">
      <alignment vertical="center"/>
    </xf>
    <xf numFmtId="0" fontId="12" fillId="0" borderId="0">
      <alignment vertical="center"/>
    </xf>
    <xf numFmtId="0" fontId="84" fillId="0" borderId="0">
      <alignment vertical="center"/>
    </xf>
    <xf numFmtId="0" fontId="97" fillId="0" borderId="0">
      <alignment vertical="center"/>
    </xf>
    <xf numFmtId="0" fontId="97" fillId="0" borderId="0">
      <alignment vertical="center"/>
    </xf>
    <xf numFmtId="0" fontId="84" fillId="0" borderId="0">
      <alignment vertical="center"/>
    </xf>
    <xf numFmtId="0" fontId="55" fillId="0" borderId="0">
      <alignment vertical="center"/>
    </xf>
    <xf numFmtId="9" fontId="12" fillId="0" borderId="0" applyFont="0" applyFill="0" applyBorder="0" applyAlignment="0" applyProtection="0">
      <alignment vertical="center"/>
    </xf>
    <xf numFmtId="0" fontId="11" fillId="24" borderId="0" applyNumberFormat="0" applyBorder="0" applyAlignment="0" applyProtection="0">
      <alignment vertical="center"/>
    </xf>
    <xf numFmtId="9" fontId="12" fillId="0" borderId="0" applyFont="0" applyFill="0" applyBorder="0" applyAlignment="0" applyProtection="0">
      <alignment vertical="center"/>
    </xf>
    <xf numFmtId="0" fontId="55" fillId="0" borderId="0">
      <alignment vertical="center"/>
    </xf>
    <xf numFmtId="0" fontId="12" fillId="0" borderId="0">
      <alignment vertical="center"/>
    </xf>
    <xf numFmtId="9" fontId="12" fillId="0" borderId="0" applyFont="0" applyFill="0" applyBorder="0" applyAlignment="0" applyProtection="0">
      <alignment vertical="center"/>
    </xf>
    <xf numFmtId="0" fontId="55" fillId="0" borderId="0">
      <alignment vertical="center"/>
    </xf>
    <xf numFmtId="9" fontId="12" fillId="0" borderId="0" applyFont="0" applyFill="0" applyBorder="0" applyAlignment="0" applyProtection="0">
      <alignment vertical="center"/>
    </xf>
    <xf numFmtId="0" fontId="98" fillId="0" borderId="0" applyNumberFormat="0" applyFill="0" applyBorder="0" applyAlignment="0" applyProtection="0">
      <alignment vertical="top"/>
      <protection locked="0"/>
    </xf>
    <xf numFmtId="49" fontId="12" fillId="0" borderId="0" applyFont="0" applyFill="0" applyBorder="0" applyAlignment="0" applyProtection="0">
      <alignment vertical="center"/>
    </xf>
    <xf numFmtId="0" fontId="84" fillId="0" borderId="0">
      <alignment vertical="center"/>
    </xf>
    <xf numFmtId="0" fontId="0" fillId="0" borderId="0">
      <alignment vertical="center"/>
    </xf>
    <xf numFmtId="0" fontId="55" fillId="0" borderId="0">
      <alignment vertical="center"/>
    </xf>
    <xf numFmtId="0" fontId="83" fillId="40" borderId="0" applyNumberFormat="0" applyBorder="0" applyAlignment="0" applyProtection="0">
      <alignment vertical="center"/>
    </xf>
    <xf numFmtId="0" fontId="11" fillId="24" borderId="0" applyNumberFormat="0" applyBorder="0" applyAlignment="0" applyProtection="0">
      <alignment vertical="center"/>
    </xf>
    <xf numFmtId="0" fontId="12" fillId="0" borderId="0">
      <alignment vertical="center"/>
    </xf>
    <xf numFmtId="0" fontId="100" fillId="36" borderId="0" applyNumberFormat="0" applyBorder="0" applyAlignment="0" applyProtection="0">
      <alignment vertical="center"/>
    </xf>
    <xf numFmtId="0" fontId="55" fillId="0" borderId="0">
      <alignment vertical="center"/>
    </xf>
    <xf numFmtId="9" fontId="12" fillId="0" borderId="0" applyFont="0" applyFill="0" applyBorder="0" applyAlignment="0" applyProtection="0">
      <alignment vertical="center"/>
    </xf>
    <xf numFmtId="0" fontId="12" fillId="0" borderId="0">
      <alignment vertical="center"/>
    </xf>
    <xf numFmtId="0" fontId="55" fillId="0" borderId="0">
      <alignment vertical="center"/>
    </xf>
    <xf numFmtId="49" fontId="12" fillId="0" borderId="0" applyFont="0" applyFill="0" applyBorder="0" applyAlignment="0" applyProtection="0">
      <alignment vertical="center"/>
    </xf>
    <xf numFmtId="0" fontId="69" fillId="30" borderId="0" applyNumberFormat="0" applyBorder="0" applyAlignment="0" applyProtection="0">
      <alignment vertical="center"/>
    </xf>
    <xf numFmtId="0" fontId="98" fillId="0" borderId="0" applyNumberFormat="0" applyFill="0" applyBorder="0" applyAlignment="0" applyProtection="0">
      <alignment vertical="top"/>
      <protection locked="0"/>
    </xf>
    <xf numFmtId="0" fontId="55" fillId="0" borderId="0">
      <alignment vertical="center"/>
    </xf>
    <xf numFmtId="0" fontId="12" fillId="0" borderId="0">
      <alignment vertical="center"/>
    </xf>
    <xf numFmtId="0" fontId="69" fillId="34" borderId="0" applyNumberFormat="0" applyBorder="0" applyAlignment="0" applyProtection="0">
      <alignment vertical="center"/>
    </xf>
    <xf numFmtId="0" fontId="55" fillId="0" borderId="0">
      <alignment vertical="center"/>
    </xf>
    <xf numFmtId="0" fontId="12" fillId="0" borderId="0">
      <alignment vertical="center"/>
    </xf>
    <xf numFmtId="0" fontId="55" fillId="0" borderId="0">
      <alignment vertical="center"/>
    </xf>
    <xf numFmtId="9" fontId="12" fillId="0" borderId="0" applyFont="0" applyFill="0" applyBorder="0" applyAlignment="0" applyProtection="0">
      <alignment vertical="center"/>
    </xf>
    <xf numFmtId="10" fontId="12" fillId="0" borderId="0" applyFont="0" applyFill="0" applyBorder="0" applyAlignment="0" applyProtection="0">
      <alignment vertical="center"/>
    </xf>
    <xf numFmtId="0" fontId="71" fillId="0" borderId="16" applyNumberFormat="0" applyFill="0" applyAlignment="0" applyProtection="0">
      <alignment vertical="center"/>
    </xf>
    <xf numFmtId="0" fontId="55" fillId="0" borderId="0">
      <alignment vertical="center"/>
    </xf>
    <xf numFmtId="0" fontId="55" fillId="0" borderId="0">
      <alignment vertical="center"/>
    </xf>
    <xf numFmtId="0" fontId="55" fillId="0" borderId="0">
      <alignment vertical="center"/>
    </xf>
    <xf numFmtId="0" fontId="69" fillId="30" borderId="0" applyNumberFormat="0" applyBorder="0" applyAlignment="0" applyProtection="0">
      <alignment vertical="center"/>
    </xf>
    <xf numFmtId="0" fontId="98" fillId="0" borderId="0" applyNumberFormat="0" applyFill="0" applyBorder="0" applyAlignment="0" applyProtection="0">
      <alignment vertical="top"/>
      <protection locked="0"/>
    </xf>
    <xf numFmtId="0" fontId="55" fillId="0" borderId="0">
      <alignment vertical="center"/>
    </xf>
    <xf numFmtId="0" fontId="85" fillId="0" borderId="0">
      <alignment vertical="center"/>
    </xf>
    <xf numFmtId="0" fontId="69" fillId="22" borderId="0" applyNumberFormat="0" applyBorder="0" applyAlignment="0" applyProtection="0">
      <alignment vertical="center"/>
    </xf>
    <xf numFmtId="0" fontId="99" fillId="0" borderId="0" applyNumberFormat="0" applyFill="0" applyBorder="0" applyAlignment="0" applyProtection="0">
      <alignment vertical="center"/>
    </xf>
    <xf numFmtId="0" fontId="84" fillId="0" borderId="0">
      <alignment vertical="center"/>
    </xf>
    <xf numFmtId="0" fontId="0" fillId="25" borderId="0" applyNumberFormat="0" applyBorder="0" applyAlignment="0" applyProtection="0">
      <alignment vertical="center"/>
    </xf>
    <xf numFmtId="0" fontId="77" fillId="0" borderId="18" applyNumberFormat="0" applyFill="0" applyAlignment="0" applyProtection="0">
      <alignment vertical="center"/>
    </xf>
    <xf numFmtId="0" fontId="12" fillId="0" borderId="0">
      <alignment vertical="center"/>
    </xf>
    <xf numFmtId="0" fontId="0" fillId="25" borderId="0" applyNumberFormat="0" applyBorder="0" applyAlignment="0" applyProtection="0">
      <alignment vertical="center"/>
    </xf>
    <xf numFmtId="0" fontId="11" fillId="56" borderId="0" applyNumberFormat="0" applyBorder="0" applyAlignment="0" applyProtection="0">
      <alignment vertical="center"/>
    </xf>
    <xf numFmtId="0" fontId="0" fillId="56" borderId="0" applyNumberFormat="0" applyBorder="0" applyAlignment="0" applyProtection="0">
      <alignment vertical="center"/>
    </xf>
    <xf numFmtId="0" fontId="58" fillId="55" borderId="0" applyNumberFormat="0" applyBorder="0" applyAlignment="0" applyProtection="0">
      <alignment vertical="center"/>
    </xf>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58" fillId="52" borderId="0" applyNumberFormat="0" applyBorder="0" applyAlignment="0" applyProtection="0">
      <alignment vertical="center"/>
    </xf>
    <xf numFmtId="0" fontId="83" fillId="40" borderId="0" applyNumberFormat="0" applyBorder="0" applyAlignment="0" applyProtection="0">
      <alignment vertical="center"/>
    </xf>
    <xf numFmtId="0" fontId="0" fillId="24" borderId="0" applyNumberFormat="0" applyBorder="0" applyAlignment="0" applyProtection="0">
      <alignment vertical="center"/>
    </xf>
    <xf numFmtId="0" fontId="12" fillId="0" borderId="0">
      <alignment vertical="center"/>
    </xf>
    <xf numFmtId="0" fontId="0" fillId="24" borderId="0" applyNumberFormat="0" applyBorder="0" applyAlignment="0" applyProtection="0">
      <alignment vertical="center"/>
    </xf>
    <xf numFmtId="185" fontId="12" fillId="0" borderId="0" applyFont="0" applyFill="0" applyBorder="0" applyAlignment="0" applyProtection="0">
      <alignment vertical="center"/>
    </xf>
    <xf numFmtId="0" fontId="0" fillId="41" borderId="0" applyNumberFormat="0" applyBorder="0" applyAlignment="0" applyProtection="0">
      <alignment vertical="center"/>
    </xf>
    <xf numFmtId="0" fontId="12" fillId="0" borderId="0">
      <alignment vertical="center"/>
    </xf>
    <xf numFmtId="0" fontId="0" fillId="41" borderId="0" applyNumberFormat="0" applyBorder="0" applyAlignment="0" applyProtection="0">
      <alignment vertical="center"/>
    </xf>
    <xf numFmtId="0" fontId="12" fillId="0" borderId="0">
      <alignment vertical="center"/>
    </xf>
    <xf numFmtId="0" fontId="69" fillId="52" borderId="0" applyNumberFormat="0" applyBorder="0" applyAlignment="0" applyProtection="0">
      <alignment vertical="center"/>
    </xf>
    <xf numFmtId="0" fontId="0" fillId="38" borderId="0" applyNumberFormat="0" applyBorder="0" applyAlignment="0" applyProtection="0">
      <alignment vertical="center"/>
    </xf>
    <xf numFmtId="0" fontId="12" fillId="0" borderId="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41" borderId="0" applyNumberFormat="0" applyBorder="0" applyAlignment="0" applyProtection="0">
      <alignment vertical="center"/>
    </xf>
    <xf numFmtId="0" fontId="0" fillId="41" borderId="0" applyNumberFormat="0" applyBorder="0" applyAlignment="0" applyProtection="0">
      <alignment vertical="center"/>
    </xf>
    <xf numFmtId="0" fontId="11" fillId="24" borderId="0" applyNumberFormat="0" applyBorder="0" applyAlignment="0" applyProtection="0">
      <alignment vertical="center"/>
    </xf>
    <xf numFmtId="0" fontId="0" fillId="41" borderId="0" applyNumberFormat="0" applyBorder="0" applyAlignment="0" applyProtection="0">
      <alignment vertical="center"/>
    </xf>
    <xf numFmtId="0" fontId="51" fillId="0" borderId="0" applyNumberFormat="0" applyFill="0" applyBorder="0" applyAlignment="0" applyProtection="0">
      <alignment vertical="center"/>
    </xf>
    <xf numFmtId="0" fontId="0" fillId="52" borderId="0" applyNumberFormat="0" applyBorder="0" applyAlignment="0" applyProtection="0">
      <alignment vertical="center"/>
    </xf>
    <xf numFmtId="0" fontId="0" fillId="40" borderId="0" applyNumberFormat="0" applyBorder="0" applyAlignment="0" applyProtection="0">
      <alignment vertical="center"/>
    </xf>
    <xf numFmtId="0" fontId="12" fillId="0" borderId="0">
      <alignment vertical="center"/>
    </xf>
    <xf numFmtId="0" fontId="0" fillId="40" borderId="0" applyNumberFormat="0" applyBorder="0" applyAlignment="0" applyProtection="0">
      <alignment vertical="center"/>
    </xf>
    <xf numFmtId="0" fontId="0" fillId="34" borderId="0" applyNumberFormat="0" applyBorder="0" applyAlignment="0" applyProtection="0">
      <alignment vertical="center"/>
    </xf>
    <xf numFmtId="0" fontId="96" fillId="0" borderId="1">
      <alignment horizontal="left" vertical="center"/>
    </xf>
    <xf numFmtId="0" fontId="69" fillId="30" borderId="0" applyNumberFormat="0" applyBorder="0" applyAlignment="0" applyProtection="0">
      <alignment vertical="center"/>
    </xf>
    <xf numFmtId="0" fontId="0" fillId="36" borderId="0" applyNumberFormat="0" applyBorder="0" applyAlignment="0" applyProtection="0">
      <alignment vertical="center"/>
    </xf>
    <xf numFmtId="0" fontId="12" fillId="0" borderId="0">
      <alignment vertical="center"/>
    </xf>
    <xf numFmtId="0" fontId="0" fillId="36" borderId="0" applyNumberFormat="0" applyBorder="0" applyAlignment="0" applyProtection="0">
      <alignment vertical="center"/>
    </xf>
    <xf numFmtId="0" fontId="12" fillId="0" borderId="0">
      <alignment vertical="center"/>
    </xf>
    <xf numFmtId="0" fontId="0" fillId="42" borderId="0" applyNumberFormat="0" applyBorder="0" applyAlignment="0" applyProtection="0">
      <alignment vertical="center"/>
    </xf>
    <xf numFmtId="0" fontId="6" fillId="0" borderId="0">
      <alignment vertical="center"/>
    </xf>
    <xf numFmtId="0" fontId="0" fillId="52" borderId="0" applyNumberFormat="0" applyBorder="0" applyAlignment="0" applyProtection="0">
      <alignment vertical="center"/>
    </xf>
    <xf numFmtId="0" fontId="6" fillId="0" borderId="0">
      <alignment vertical="center"/>
    </xf>
    <xf numFmtId="0" fontId="0" fillId="52" borderId="0" applyNumberFormat="0" applyBorder="0" applyAlignment="0" applyProtection="0">
      <alignment vertical="center"/>
    </xf>
    <xf numFmtId="0" fontId="0" fillId="54" borderId="0" applyNumberFormat="0" applyBorder="0" applyAlignment="0" applyProtection="0">
      <alignment vertical="center"/>
    </xf>
    <xf numFmtId="43" fontId="0" fillId="0" borderId="0" applyFont="0" applyFill="0" applyBorder="0" applyAlignment="0" applyProtection="0">
      <alignment vertical="center"/>
    </xf>
    <xf numFmtId="0" fontId="60" fillId="0" borderId="0" applyNumberFormat="0" applyFill="0" applyBorder="0" applyAlignment="0" applyProtection="0">
      <alignment vertical="center"/>
    </xf>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95" fillId="5" borderId="27" applyNumberFormat="0" applyAlignment="0" applyProtection="0">
      <alignment vertical="center"/>
    </xf>
    <xf numFmtId="0" fontId="12" fillId="0" borderId="0">
      <alignment vertical="center"/>
    </xf>
    <xf numFmtId="0" fontId="11" fillId="24" borderId="0" applyNumberFormat="0" applyBorder="0" applyAlignment="0" applyProtection="0">
      <alignment vertical="center"/>
    </xf>
    <xf numFmtId="0" fontId="0" fillId="5" borderId="0" applyNumberFormat="0" applyBorder="0" applyAlignment="0" applyProtection="0">
      <alignment vertical="center"/>
    </xf>
    <xf numFmtId="0" fontId="74" fillId="25" borderId="0" applyNumberFormat="0" applyBorder="0" applyAlignment="0" applyProtection="0">
      <alignment vertical="center"/>
    </xf>
    <xf numFmtId="0" fontId="0" fillId="5" borderId="0" applyNumberFormat="0" applyBorder="0" applyAlignment="0" applyProtection="0">
      <alignment vertical="center"/>
    </xf>
    <xf numFmtId="0" fontId="95" fillId="5" borderId="27" applyNumberFormat="0" applyAlignment="0" applyProtection="0">
      <alignment vertical="center"/>
    </xf>
    <xf numFmtId="0" fontId="58" fillId="53" borderId="0" applyNumberFormat="0" applyBorder="0" applyAlignment="0" applyProtection="0">
      <alignment vertical="center"/>
    </xf>
    <xf numFmtId="0" fontId="0" fillId="34" borderId="0" applyNumberFormat="0" applyBorder="0" applyAlignment="0" applyProtection="0">
      <alignment vertical="center"/>
    </xf>
    <xf numFmtId="0" fontId="74" fillId="25" borderId="0" applyNumberFormat="0" applyBorder="0" applyAlignment="0" applyProtection="0">
      <alignment vertical="center"/>
    </xf>
    <xf numFmtId="0" fontId="71" fillId="0" borderId="16" applyNumberFormat="0" applyFill="0" applyAlignment="0" applyProtection="0">
      <alignment vertical="center"/>
    </xf>
    <xf numFmtId="0" fontId="0" fillId="41" borderId="0" applyNumberFormat="0" applyBorder="0" applyAlignment="0" applyProtection="0">
      <alignment vertical="center"/>
    </xf>
    <xf numFmtId="0" fontId="74" fillId="25" borderId="0" applyNumberFormat="0" applyBorder="0" applyAlignment="0" applyProtection="0">
      <alignment vertical="center"/>
    </xf>
    <xf numFmtId="9" fontId="12" fillId="0" borderId="0" applyFont="0" applyFill="0" applyBorder="0" applyAlignment="0" applyProtection="0">
      <alignment vertical="center"/>
    </xf>
    <xf numFmtId="0" fontId="83" fillId="40" borderId="0" applyNumberFormat="0" applyBorder="0" applyAlignment="0" applyProtection="0">
      <alignment vertical="center"/>
    </xf>
    <xf numFmtId="0" fontId="0" fillId="41" borderId="0" applyNumberFormat="0" applyBorder="0" applyAlignment="0" applyProtection="0">
      <alignment vertical="center"/>
    </xf>
    <xf numFmtId="9" fontId="12" fillId="0" borderId="0" applyFont="0" applyFill="0" applyBorder="0" applyAlignment="0" applyProtection="0">
      <alignment vertical="center"/>
    </xf>
    <xf numFmtId="0" fontId="83" fillId="40" borderId="0" applyNumberFormat="0" applyBorder="0" applyAlignment="0" applyProtection="0">
      <alignment vertical="center"/>
    </xf>
    <xf numFmtId="0" fontId="69" fillId="57" borderId="0" applyNumberFormat="0" applyBorder="0" applyAlignment="0" applyProtection="0">
      <alignment vertical="center"/>
    </xf>
    <xf numFmtId="0" fontId="0" fillId="58" borderId="0" applyNumberFormat="0" applyBorder="0" applyAlignment="0" applyProtection="0">
      <alignment vertical="center"/>
    </xf>
    <xf numFmtId="0" fontId="74" fillId="25" borderId="0" applyNumberFormat="0" applyBorder="0" applyAlignment="0" applyProtection="0">
      <alignment vertical="center"/>
    </xf>
    <xf numFmtId="0" fontId="69" fillId="37" borderId="0" applyNumberFormat="0" applyBorder="0" applyAlignment="0" applyProtection="0">
      <alignment vertical="center"/>
    </xf>
    <xf numFmtId="0" fontId="87" fillId="5" borderId="22" applyNumberFormat="0" applyAlignment="0" applyProtection="0">
      <alignment vertical="center"/>
    </xf>
    <xf numFmtId="0" fontId="58" fillId="40" borderId="0" applyNumberFormat="0" applyBorder="0" applyAlignment="0" applyProtection="0">
      <alignment vertical="center"/>
    </xf>
    <xf numFmtId="0" fontId="58" fillId="40" borderId="0" applyNumberFormat="0" applyBorder="0" applyAlignment="0" applyProtection="0">
      <alignment vertical="center"/>
    </xf>
    <xf numFmtId="0" fontId="58" fillId="40" borderId="0" applyNumberFormat="0" applyBorder="0" applyAlignment="0" applyProtection="0">
      <alignment vertical="center"/>
    </xf>
    <xf numFmtId="0" fontId="85" fillId="0" borderId="6" applyNumberFormat="0" applyFill="0" applyProtection="0">
      <alignment horizontal="left" vertical="center"/>
    </xf>
    <xf numFmtId="0" fontId="60" fillId="0" borderId="11" applyNumberFormat="0" applyFill="0" applyAlignment="0" applyProtection="0">
      <alignment vertical="center"/>
    </xf>
    <xf numFmtId="0" fontId="74" fillId="25" borderId="0" applyNumberFormat="0" applyBorder="0" applyAlignment="0" applyProtection="0">
      <alignment vertical="center"/>
    </xf>
    <xf numFmtId="0" fontId="58" fillId="40" borderId="0" applyNumberFormat="0" applyBorder="0" applyAlignment="0" applyProtection="0">
      <alignment vertical="center"/>
    </xf>
    <xf numFmtId="9" fontId="12" fillId="0" borderId="0" applyFont="0" applyFill="0" applyBorder="0" applyAlignment="0" applyProtection="0">
      <alignment vertical="center"/>
    </xf>
    <xf numFmtId="0" fontId="58" fillId="59" borderId="0" applyNumberFormat="0" applyBorder="0" applyAlignment="0" applyProtection="0">
      <alignment vertical="center"/>
    </xf>
    <xf numFmtId="179" fontId="0" fillId="0" borderId="0" applyFont="0" applyFill="0" applyBorder="0" applyAlignment="0" applyProtection="0">
      <alignment vertical="center"/>
    </xf>
    <xf numFmtId="0" fontId="58" fillId="59" borderId="0" applyNumberFormat="0" applyBorder="0" applyAlignment="0" applyProtection="0">
      <alignment vertical="center"/>
    </xf>
    <xf numFmtId="0" fontId="69" fillId="37" borderId="0" applyNumberFormat="0" applyBorder="0" applyAlignment="0" applyProtection="0">
      <alignment vertical="center"/>
    </xf>
    <xf numFmtId="0" fontId="12" fillId="0" borderId="0">
      <alignment vertical="center"/>
    </xf>
    <xf numFmtId="0" fontId="87" fillId="5" borderId="22" applyNumberFormat="0" applyAlignment="0" applyProtection="0">
      <alignment vertical="center"/>
    </xf>
    <xf numFmtId="0" fontId="58" fillId="36" borderId="0" applyNumberFormat="0" applyBorder="0" applyAlignment="0" applyProtection="0">
      <alignment vertical="center"/>
    </xf>
    <xf numFmtId="0" fontId="0" fillId="0" borderId="0">
      <alignment vertical="center"/>
    </xf>
    <xf numFmtId="0" fontId="58" fillId="36" borderId="0" applyNumberFormat="0" applyBorder="0" applyAlignment="0" applyProtection="0">
      <alignment vertical="center"/>
    </xf>
    <xf numFmtId="0" fontId="69" fillId="52" borderId="0" applyNumberFormat="0" applyBorder="0" applyAlignment="0" applyProtection="0">
      <alignment vertical="center"/>
    </xf>
    <xf numFmtId="0" fontId="0" fillId="0" borderId="0">
      <alignment vertical="center"/>
    </xf>
    <xf numFmtId="0" fontId="58" fillId="42" borderId="0" applyNumberFormat="0" applyBorder="0" applyAlignment="0" applyProtection="0">
      <alignment vertical="center"/>
    </xf>
    <xf numFmtId="0" fontId="0" fillId="24" borderId="28" applyNumberFormat="0" applyFont="0" applyAlignment="0" applyProtection="0">
      <alignment vertical="center"/>
    </xf>
    <xf numFmtId="0" fontId="69" fillId="37" borderId="0" applyNumberFormat="0" applyBorder="0" applyAlignment="0" applyProtection="0">
      <alignment vertical="center"/>
    </xf>
    <xf numFmtId="0" fontId="58" fillId="52" borderId="0" applyNumberFormat="0" applyBorder="0" applyAlignment="0" applyProtection="0">
      <alignment vertical="center"/>
    </xf>
    <xf numFmtId="0" fontId="58" fillId="52" borderId="0" applyNumberFormat="0" applyBorder="0" applyAlignment="0" applyProtection="0">
      <alignment vertical="center"/>
    </xf>
    <xf numFmtId="0" fontId="58" fillId="52" borderId="0" applyNumberFormat="0" applyBorder="0" applyAlignment="0" applyProtection="0">
      <alignment vertical="center"/>
    </xf>
    <xf numFmtId="0" fontId="58" fillId="54" borderId="0" applyNumberFormat="0" applyBorder="0" applyAlignment="0" applyProtection="0">
      <alignment vertical="center"/>
    </xf>
    <xf numFmtId="0" fontId="11" fillId="56" borderId="0" applyNumberFormat="0" applyBorder="0" applyAlignment="0" applyProtection="0">
      <alignment vertical="center"/>
    </xf>
    <xf numFmtId="0" fontId="47" fillId="0" borderId="8" applyNumberFormat="0" applyFill="0" applyAlignment="0" applyProtection="0">
      <alignment vertical="center"/>
    </xf>
    <xf numFmtId="0" fontId="58" fillId="54" borderId="0" applyNumberFormat="0" applyBorder="0" applyAlignment="0" applyProtection="0">
      <alignment vertical="center"/>
    </xf>
    <xf numFmtId="0" fontId="11" fillId="56" borderId="0" applyNumberFormat="0" applyBorder="0" applyAlignment="0" applyProtection="0">
      <alignment vertical="center"/>
    </xf>
    <xf numFmtId="0" fontId="69" fillId="37" borderId="0" applyNumberFormat="0" applyBorder="0" applyAlignment="0" applyProtection="0">
      <alignment vertical="center"/>
    </xf>
    <xf numFmtId="0" fontId="58" fillId="39" borderId="0" applyNumberFormat="0" applyBorder="0" applyAlignment="0" applyProtection="0">
      <alignment vertical="center"/>
    </xf>
    <xf numFmtId="0" fontId="58" fillId="39" borderId="0" applyNumberFormat="0" applyBorder="0" applyAlignment="0" applyProtection="0">
      <alignment vertical="center"/>
    </xf>
    <xf numFmtId="0" fontId="58" fillId="53" borderId="0" applyNumberFormat="0" applyBorder="0" applyAlignment="0" applyProtection="0">
      <alignment vertical="center"/>
    </xf>
    <xf numFmtId="0" fontId="12" fillId="0" borderId="0">
      <alignment vertical="center"/>
    </xf>
    <xf numFmtId="0" fontId="85" fillId="0" borderId="0" applyProtection="0">
      <alignment vertical="center"/>
    </xf>
    <xf numFmtId="0" fontId="58" fillId="5" borderId="0" applyNumberFormat="0" applyBorder="0" applyAlignment="0" applyProtection="0">
      <alignment vertical="center"/>
    </xf>
    <xf numFmtId="0" fontId="78" fillId="0" borderId="19" applyNumberFormat="0" applyFill="0" applyAlignment="0" applyProtection="0">
      <alignment vertical="center"/>
    </xf>
    <xf numFmtId="0" fontId="6" fillId="0" borderId="0">
      <alignment vertical="center"/>
    </xf>
    <xf numFmtId="0" fontId="58" fillId="5" borderId="0" applyNumberFormat="0" applyBorder="0" applyAlignment="0" applyProtection="0">
      <alignment vertical="center"/>
    </xf>
    <xf numFmtId="0" fontId="12" fillId="0" borderId="0">
      <alignment vertical="center"/>
    </xf>
    <xf numFmtId="0" fontId="58" fillId="5" borderId="0" applyNumberFormat="0" applyBorder="0" applyAlignment="0" applyProtection="0">
      <alignment vertical="center"/>
    </xf>
    <xf numFmtId="0" fontId="12" fillId="0" borderId="0">
      <alignment vertical="center"/>
    </xf>
    <xf numFmtId="9" fontId="12" fillId="0" borderId="0" applyFont="0" applyFill="0" applyBorder="0" applyAlignment="0" applyProtection="0">
      <alignment vertical="center"/>
    </xf>
    <xf numFmtId="0" fontId="12" fillId="0" borderId="0">
      <alignment vertical="center"/>
    </xf>
    <xf numFmtId="0" fontId="58" fillId="22" borderId="0" applyNumberFormat="0" applyBorder="0" applyAlignment="0" applyProtection="0">
      <alignment vertical="center"/>
    </xf>
    <xf numFmtId="0" fontId="58" fillId="22" borderId="0" applyNumberFormat="0" applyBorder="0" applyAlignment="0" applyProtection="0">
      <alignment vertical="center"/>
    </xf>
    <xf numFmtId="0" fontId="12" fillId="0" borderId="0">
      <alignment vertical="center"/>
    </xf>
    <xf numFmtId="0" fontId="12" fillId="0" borderId="0" applyNumberFormat="0" applyFill="0" applyBorder="0" applyAlignment="0" applyProtection="0">
      <alignment vertical="center"/>
    </xf>
    <xf numFmtId="0" fontId="58" fillId="22" borderId="0" applyNumberFormat="0" applyBorder="0" applyAlignment="0" applyProtection="0">
      <alignment vertical="center"/>
    </xf>
    <xf numFmtId="0" fontId="58" fillId="22" borderId="0" applyNumberFormat="0" applyBorder="0" applyAlignment="0" applyProtection="0">
      <alignment vertical="center"/>
    </xf>
    <xf numFmtId="0" fontId="102" fillId="0" borderId="7">
      <alignment horizontal="left" vertical="center"/>
    </xf>
    <xf numFmtId="0" fontId="58" fillId="30" borderId="0" applyNumberFormat="0" applyBorder="0" applyAlignment="0" applyProtection="0">
      <alignment vertical="center"/>
    </xf>
    <xf numFmtId="0" fontId="58" fillId="22" borderId="0" applyNumberFormat="0" applyBorder="0" applyAlignment="0" applyProtection="0">
      <alignment vertical="center"/>
    </xf>
    <xf numFmtId="0" fontId="102" fillId="0" borderId="7">
      <alignment horizontal="left" vertical="center"/>
    </xf>
    <xf numFmtId="0" fontId="58" fillId="22" borderId="0" applyNumberFormat="0" applyBorder="0" applyAlignment="0" applyProtection="0">
      <alignment vertical="center"/>
    </xf>
    <xf numFmtId="0" fontId="58" fillId="37" borderId="0" applyNumberFormat="0" applyBorder="0" applyAlignment="0" applyProtection="0">
      <alignment vertical="center"/>
    </xf>
    <xf numFmtId="0" fontId="97" fillId="0" borderId="0">
      <alignment vertical="center"/>
      <protection locked="0"/>
    </xf>
    <xf numFmtId="0" fontId="11" fillId="56" borderId="0" applyNumberFormat="0" applyBorder="0" applyAlignment="0" applyProtection="0">
      <alignment vertical="center"/>
    </xf>
    <xf numFmtId="0" fontId="58" fillId="55" borderId="0" applyNumberFormat="0" applyBorder="0" applyAlignment="0" applyProtection="0">
      <alignment vertical="center"/>
    </xf>
    <xf numFmtId="0" fontId="69" fillId="30" borderId="0" applyNumberFormat="0" applyBorder="0" applyAlignment="0" applyProtection="0">
      <alignment vertical="center"/>
    </xf>
    <xf numFmtId="0" fontId="11" fillId="56" borderId="0" applyNumberFormat="0" applyBorder="0" applyAlignment="0" applyProtection="0">
      <alignment vertical="center"/>
    </xf>
    <xf numFmtId="0" fontId="12" fillId="0" borderId="0">
      <alignment vertical="center"/>
    </xf>
    <xf numFmtId="0" fontId="11" fillId="41" borderId="0" applyNumberFormat="0" applyBorder="0" applyAlignment="0" applyProtection="0">
      <alignment vertical="center"/>
    </xf>
    <xf numFmtId="0" fontId="11" fillId="56" borderId="0" applyNumberFormat="0" applyBorder="0" applyAlignment="0" applyProtection="0">
      <alignment vertical="center"/>
    </xf>
    <xf numFmtId="0" fontId="11" fillId="56" borderId="0" applyNumberFormat="0" applyBorder="0" applyAlignment="0" applyProtection="0">
      <alignment vertical="center"/>
    </xf>
    <xf numFmtId="0" fontId="69" fillId="37" borderId="0" applyNumberFormat="0" applyBorder="0" applyAlignment="0" applyProtection="0">
      <alignment vertical="center"/>
    </xf>
    <xf numFmtId="0" fontId="52" fillId="0" borderId="0" applyNumberFormat="0" applyFill="0" applyBorder="0" applyAlignment="0" applyProtection="0">
      <alignment vertical="center"/>
    </xf>
    <xf numFmtId="0" fontId="11" fillId="56" borderId="0" applyNumberFormat="0" applyBorder="0" applyAlignment="0" applyProtection="0">
      <alignment vertical="center"/>
    </xf>
    <xf numFmtId="0" fontId="11" fillId="56" borderId="0" applyNumberFormat="0" applyBorder="0" applyAlignment="0" applyProtection="0">
      <alignment vertical="center"/>
    </xf>
    <xf numFmtId="0" fontId="11" fillId="56" borderId="0" applyNumberFormat="0" applyBorder="0" applyAlignment="0" applyProtection="0">
      <alignment vertical="center"/>
    </xf>
    <xf numFmtId="0" fontId="79" fillId="0" borderId="20">
      <alignment horizontal="center" vertical="center"/>
    </xf>
    <xf numFmtId="0" fontId="69" fillId="34" borderId="0" applyNumberFormat="0" applyBorder="0" applyAlignment="0" applyProtection="0">
      <alignment vertical="center"/>
    </xf>
    <xf numFmtId="0" fontId="69" fillId="34" borderId="0" applyNumberFormat="0" applyBorder="0" applyAlignment="0" applyProtection="0">
      <alignment vertical="center"/>
    </xf>
    <xf numFmtId="0" fontId="78" fillId="0" borderId="19" applyNumberFormat="0" applyFill="0" applyAlignment="0" applyProtection="0">
      <alignment vertical="center"/>
    </xf>
    <xf numFmtId="0" fontId="0" fillId="24" borderId="28" applyNumberFormat="0" applyFont="0" applyAlignment="0" applyProtection="0">
      <alignment vertical="center"/>
    </xf>
    <xf numFmtId="0" fontId="12" fillId="0" borderId="0">
      <alignment vertical="center"/>
    </xf>
    <xf numFmtId="0" fontId="69" fillId="34" borderId="0" applyNumberFormat="0" applyBorder="0" applyAlignment="0" applyProtection="0">
      <alignment vertical="center"/>
    </xf>
    <xf numFmtId="0" fontId="78" fillId="0" borderId="19" applyNumberFormat="0" applyFill="0" applyAlignment="0" applyProtection="0">
      <alignment vertical="center"/>
    </xf>
    <xf numFmtId="15" fontId="101" fillId="0" borderId="0">
      <alignment vertical="center"/>
    </xf>
    <xf numFmtId="0" fontId="69" fillId="30" borderId="0" applyNumberFormat="0" applyBorder="0" applyAlignment="0" applyProtection="0">
      <alignment vertical="center"/>
    </xf>
    <xf numFmtId="185" fontId="12" fillId="0" borderId="0" applyFont="0" applyFill="0" applyBorder="0" applyAlignment="0" applyProtection="0">
      <alignment vertical="center"/>
    </xf>
    <xf numFmtId="0" fontId="69" fillId="30" borderId="0" applyNumberFormat="0" applyBorder="0" applyAlignment="0" applyProtection="0">
      <alignment vertical="center"/>
    </xf>
    <xf numFmtId="0" fontId="69" fillId="30" borderId="0" applyNumberFormat="0" applyBorder="0" applyAlignment="0" applyProtection="0">
      <alignment vertical="center"/>
    </xf>
    <xf numFmtId="0" fontId="69" fillId="30" borderId="0" applyNumberFormat="0" applyBorder="0" applyAlignment="0" applyProtection="0">
      <alignment vertical="center"/>
    </xf>
    <xf numFmtId="0" fontId="12" fillId="0" borderId="0">
      <alignment vertical="center"/>
    </xf>
    <xf numFmtId="0" fontId="69" fillId="30" borderId="0" applyNumberFormat="0" applyBorder="0" applyAlignment="0" applyProtection="0">
      <alignment vertical="center"/>
    </xf>
    <xf numFmtId="0" fontId="62" fillId="0" borderId="13" applyNumberFormat="0" applyFill="0" applyProtection="0">
      <alignment horizontal="center" vertical="center"/>
    </xf>
    <xf numFmtId="0" fontId="69" fillId="30" borderId="0" applyNumberFormat="0" applyBorder="0" applyAlignment="0" applyProtection="0">
      <alignment vertical="center"/>
    </xf>
    <xf numFmtId="0" fontId="12" fillId="0" borderId="0">
      <alignment vertical="center"/>
    </xf>
    <xf numFmtId="0" fontId="64" fillId="16" borderId="15">
      <alignment vertical="center"/>
      <protection locked="0"/>
    </xf>
    <xf numFmtId="0" fontId="69" fillId="30" borderId="0" applyNumberFormat="0" applyBorder="0" applyAlignment="0" applyProtection="0">
      <alignment vertical="center"/>
    </xf>
    <xf numFmtId="0" fontId="12" fillId="0" borderId="0">
      <alignment vertical="center"/>
    </xf>
    <xf numFmtId="0" fontId="69" fillId="30" borderId="0" applyNumberFormat="0" applyBorder="0" applyAlignment="0" applyProtection="0">
      <alignment vertical="center"/>
    </xf>
    <xf numFmtId="0" fontId="82" fillId="38" borderId="0" applyNumberFormat="0" applyBorder="0" applyAlignment="0" applyProtection="0">
      <alignment vertical="center"/>
    </xf>
    <xf numFmtId="0" fontId="12" fillId="0" borderId="0">
      <alignment vertical="center"/>
    </xf>
    <xf numFmtId="0" fontId="69" fillId="30" borderId="0" applyNumberFormat="0" applyBorder="0" applyAlignment="0" applyProtection="0">
      <alignment vertical="center"/>
    </xf>
    <xf numFmtId="0" fontId="82" fillId="38" borderId="0" applyNumberFormat="0" applyBorder="0" applyAlignment="0" applyProtection="0">
      <alignment vertical="center"/>
    </xf>
    <xf numFmtId="0" fontId="69" fillId="57" borderId="0" applyNumberFormat="0" applyBorder="0" applyAlignment="0" applyProtection="0">
      <alignment vertical="center"/>
    </xf>
    <xf numFmtId="0" fontId="96" fillId="0" borderId="1">
      <alignment horizontal="left" vertical="center"/>
    </xf>
    <xf numFmtId="0" fontId="102" fillId="0" borderId="29" applyNumberFormat="0" applyAlignment="0" applyProtection="0">
      <alignment horizontal="left" vertical="center"/>
    </xf>
    <xf numFmtId="0" fontId="58" fillId="30" borderId="0" applyNumberFormat="0" applyBorder="0" applyAlignment="0" applyProtection="0">
      <alignment vertical="center"/>
    </xf>
    <xf numFmtId="0" fontId="11" fillId="5" borderId="0" applyNumberFormat="0" applyBorder="0" applyAlignment="0" applyProtection="0">
      <alignment vertical="center"/>
    </xf>
    <xf numFmtId="0" fontId="104" fillId="52" borderId="27" applyNumberFormat="0" applyAlignment="0" applyProtection="0">
      <alignment vertical="center"/>
    </xf>
    <xf numFmtId="177" fontId="85" fillId="0" borderId="13" applyFill="0" applyProtection="0">
      <alignment horizontal="right" vertical="center"/>
    </xf>
    <xf numFmtId="0" fontId="69" fillId="35" borderId="0" applyNumberFormat="0" applyBorder="0" applyAlignment="0" applyProtection="0">
      <alignment vertical="center"/>
    </xf>
    <xf numFmtId="0" fontId="11" fillId="56" borderId="0" applyNumberFormat="0" applyBorder="0" applyAlignment="0" applyProtection="0">
      <alignment vertical="center"/>
    </xf>
    <xf numFmtId="177" fontId="85" fillId="0" borderId="13" applyFill="0" applyProtection="0">
      <alignment horizontal="right" vertical="center"/>
    </xf>
    <xf numFmtId="0" fontId="69" fillId="35" borderId="0" applyNumberFormat="0" applyBorder="0" applyAlignment="0" applyProtection="0">
      <alignment vertical="center"/>
    </xf>
    <xf numFmtId="177" fontId="85" fillId="0" borderId="13" applyFill="0" applyProtection="0">
      <alignment horizontal="right" vertical="center"/>
    </xf>
    <xf numFmtId="0" fontId="69" fillId="35" borderId="0" applyNumberFormat="0" applyBorder="0" applyAlignment="0" applyProtection="0">
      <alignment vertical="center"/>
    </xf>
    <xf numFmtId="0" fontId="69" fillId="57" borderId="0" applyNumberFormat="0" applyBorder="0" applyAlignment="0" applyProtection="0">
      <alignment vertical="center"/>
    </xf>
    <xf numFmtId="0" fontId="58" fillId="53" borderId="0" applyNumberFormat="0" applyBorder="0" applyAlignment="0" applyProtection="0">
      <alignment vertical="center"/>
    </xf>
    <xf numFmtId="0" fontId="64" fillId="16" borderId="15">
      <alignment vertical="center"/>
      <protection locked="0"/>
    </xf>
    <xf numFmtId="0" fontId="69" fillId="57" borderId="0" applyNumberFormat="0" applyBorder="0" applyAlignment="0" applyProtection="0">
      <alignment vertical="center"/>
    </xf>
    <xf numFmtId="0" fontId="69" fillId="57" borderId="0" applyNumberFormat="0" applyBorder="0" applyAlignment="0" applyProtection="0">
      <alignment vertical="center"/>
    </xf>
    <xf numFmtId="0" fontId="69" fillId="57" borderId="0" applyNumberFormat="0" applyBorder="0" applyAlignment="0" applyProtection="0">
      <alignment vertical="center"/>
    </xf>
    <xf numFmtId="0" fontId="69" fillId="57" borderId="0" applyNumberFormat="0" applyBorder="0" applyAlignment="0" applyProtection="0">
      <alignment vertical="center"/>
    </xf>
    <xf numFmtId="0" fontId="69" fillId="57" borderId="0" applyNumberFormat="0" applyBorder="0" applyAlignment="0" applyProtection="0">
      <alignment vertical="center"/>
    </xf>
    <xf numFmtId="9" fontId="12" fillId="0" borderId="0" applyFont="0" applyFill="0" applyBorder="0" applyAlignment="0" applyProtection="0">
      <alignment vertical="center"/>
    </xf>
    <xf numFmtId="0" fontId="69" fillId="57" borderId="0" applyNumberFormat="0" applyBorder="0" applyAlignment="0" applyProtection="0">
      <alignment vertical="center"/>
    </xf>
    <xf numFmtId="9" fontId="12" fillId="0" borderId="0" applyFont="0" applyFill="0" applyBorder="0" applyAlignment="0" applyProtection="0">
      <alignment vertical="center"/>
    </xf>
    <xf numFmtId="0" fontId="103" fillId="0" borderId="0">
      <alignment vertical="center"/>
    </xf>
    <xf numFmtId="0" fontId="69" fillId="57" borderId="0" applyNumberFormat="0" applyBorder="0" applyAlignment="0" applyProtection="0">
      <alignment vertical="center"/>
    </xf>
    <xf numFmtId="0" fontId="12" fillId="0" borderId="0">
      <alignment vertical="center"/>
    </xf>
    <xf numFmtId="15" fontId="101" fillId="0" borderId="0">
      <alignment vertical="center"/>
    </xf>
    <xf numFmtId="0" fontId="69" fillId="57" borderId="0" applyNumberFormat="0" applyBorder="0" applyAlignment="0" applyProtection="0">
      <alignment vertical="center"/>
    </xf>
    <xf numFmtId="0" fontId="69" fillId="57" borderId="0" applyNumberFormat="0" applyBorder="0" applyAlignment="0" applyProtection="0">
      <alignment vertical="center"/>
    </xf>
    <xf numFmtId="0" fontId="69" fillId="57" borderId="0" applyNumberFormat="0" applyBorder="0" applyAlignment="0" applyProtection="0">
      <alignment vertical="center"/>
    </xf>
    <xf numFmtId="0" fontId="69" fillId="35" borderId="0" applyNumberFormat="0" applyBorder="0" applyAlignment="0" applyProtection="0">
      <alignment vertical="center"/>
    </xf>
    <xf numFmtId="0" fontId="69" fillId="22" borderId="0" applyNumberFormat="0" applyBorder="0" applyAlignment="0" applyProtection="0">
      <alignment vertical="center"/>
    </xf>
    <xf numFmtId="0" fontId="11" fillId="24" borderId="0" applyNumberFormat="0" applyBorder="0" applyAlignment="0" applyProtection="0">
      <alignment vertical="center"/>
    </xf>
    <xf numFmtId="0" fontId="12" fillId="0" borderId="0" applyFont="0" applyFill="0" applyBorder="0" applyAlignment="0" applyProtection="0">
      <alignment vertical="center"/>
    </xf>
    <xf numFmtId="0" fontId="69" fillId="22" borderId="0" applyNumberFormat="0" applyBorder="0" applyAlignment="0" applyProtection="0">
      <alignment vertical="center"/>
    </xf>
    <xf numFmtId="0" fontId="11" fillId="24" borderId="0" applyNumberFormat="0" applyBorder="0" applyAlignment="0" applyProtection="0">
      <alignment vertical="center"/>
    </xf>
    <xf numFmtId="0" fontId="78" fillId="0" borderId="19" applyNumberFormat="0" applyFill="0" applyAlignment="0" applyProtection="0">
      <alignment vertical="center"/>
    </xf>
    <xf numFmtId="9" fontId="12" fillId="0" borderId="0" applyFont="0" applyFill="0" applyBorder="0" applyAlignment="0" applyProtection="0">
      <alignment vertical="center"/>
    </xf>
    <xf numFmtId="0" fontId="12" fillId="0" borderId="0">
      <alignment vertical="center"/>
    </xf>
    <xf numFmtId="0" fontId="11" fillId="24" borderId="0" applyNumberFormat="0" applyBorder="0" applyAlignment="0" applyProtection="0">
      <alignment vertical="center"/>
    </xf>
    <xf numFmtId="0" fontId="69" fillId="22" borderId="0" applyNumberFormat="0" applyBorder="0" applyAlignment="0" applyProtection="0">
      <alignment vertical="center"/>
    </xf>
    <xf numFmtId="0" fontId="47" fillId="0" borderId="8" applyNumberFormat="0" applyFill="0" applyAlignment="0" applyProtection="0">
      <alignment vertical="center"/>
    </xf>
    <xf numFmtId="0" fontId="82" fillId="38" borderId="0" applyNumberFormat="0" applyBorder="0" applyAlignment="0" applyProtection="0">
      <alignment vertical="center"/>
    </xf>
    <xf numFmtId="0" fontId="78" fillId="0" borderId="19" applyNumberFormat="0" applyFill="0" applyAlignment="0" applyProtection="0">
      <alignment vertical="center"/>
    </xf>
    <xf numFmtId="0" fontId="11" fillId="24" borderId="0" applyNumberFormat="0" applyBorder="0" applyAlignment="0" applyProtection="0">
      <alignment vertical="center"/>
    </xf>
    <xf numFmtId="0" fontId="78" fillId="0" borderId="19" applyNumberFormat="0" applyFill="0" applyAlignment="0" applyProtection="0">
      <alignment vertical="center"/>
    </xf>
    <xf numFmtId="0" fontId="11" fillId="25" borderId="0" applyNumberFormat="0" applyBorder="0" applyAlignment="0" applyProtection="0">
      <alignment vertical="center"/>
    </xf>
    <xf numFmtId="0" fontId="69" fillId="30" borderId="0" applyNumberFormat="0" applyBorder="0" applyAlignment="0" applyProtection="0">
      <alignment vertical="center"/>
    </xf>
    <xf numFmtId="0" fontId="86" fillId="41" borderId="0" applyNumberFormat="0" applyBorder="0" applyAlignment="0" applyProtection="0">
      <alignment vertical="center"/>
    </xf>
    <xf numFmtId="187" fontId="12" fillId="0" borderId="0" applyFont="0" applyFill="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9" fontId="12" fillId="0" borderId="0" applyFont="0" applyFill="0" applyBorder="0" applyAlignment="0" applyProtection="0">
      <alignment vertical="center"/>
    </xf>
    <xf numFmtId="0" fontId="12" fillId="0" borderId="0">
      <alignment vertical="center"/>
    </xf>
    <xf numFmtId="0" fontId="11" fillId="25" borderId="0" applyNumberFormat="0" applyBorder="0" applyAlignment="0" applyProtection="0">
      <alignment vertical="center"/>
    </xf>
    <xf numFmtId="180" fontId="12" fillId="0" borderId="0" applyFont="0" applyFill="0" applyBorder="0" applyAlignment="0" applyProtection="0">
      <alignment vertical="center"/>
    </xf>
    <xf numFmtId="0" fontId="69" fillId="5" borderId="0" applyNumberFormat="0" applyBorder="0" applyAlignment="0" applyProtection="0">
      <alignment vertical="center"/>
    </xf>
    <xf numFmtId="0" fontId="69" fillId="5" borderId="0" applyNumberFormat="0" applyBorder="0" applyAlignment="0" applyProtection="0">
      <alignment vertical="center"/>
    </xf>
    <xf numFmtId="0" fontId="69" fillId="30" borderId="0" applyNumberFormat="0" applyBorder="0" applyAlignment="0" applyProtection="0">
      <alignment vertical="center"/>
    </xf>
    <xf numFmtId="0" fontId="69" fillId="5" borderId="0" applyNumberFormat="0" applyBorder="0" applyAlignment="0" applyProtection="0">
      <alignment vertical="center"/>
    </xf>
    <xf numFmtId="0" fontId="74" fillId="41" borderId="0" applyNumberFormat="0" applyBorder="0" applyAlignment="0" applyProtection="0">
      <alignment vertical="center"/>
    </xf>
    <xf numFmtId="0" fontId="69" fillId="5" borderId="0" applyNumberFormat="0" applyBorder="0" applyAlignment="0" applyProtection="0">
      <alignment vertical="center"/>
    </xf>
    <xf numFmtId="0" fontId="85" fillId="0" borderId="6" applyNumberFormat="0" applyFill="0" applyProtection="0">
      <alignment horizontal="right" vertical="center"/>
    </xf>
    <xf numFmtId="0" fontId="12" fillId="0" borderId="0">
      <alignment vertical="center"/>
    </xf>
    <xf numFmtId="0" fontId="69" fillId="5" borderId="0" applyNumberFormat="0" applyBorder="0" applyAlignment="0" applyProtection="0">
      <alignment vertical="center"/>
    </xf>
    <xf numFmtId="0" fontId="69" fillId="35" borderId="0" applyNumberFormat="0" applyBorder="0" applyAlignment="0" applyProtection="0">
      <alignment vertical="center"/>
    </xf>
    <xf numFmtId="0" fontId="69" fillId="35" borderId="0" applyNumberFormat="0" applyBorder="0" applyAlignment="0" applyProtection="0">
      <alignment vertical="center"/>
    </xf>
    <xf numFmtId="183" fontId="105" fillId="0" borderId="0">
      <alignment vertical="center"/>
    </xf>
    <xf numFmtId="0" fontId="69" fillId="35" borderId="0" applyNumberFormat="0" applyBorder="0" applyAlignment="0" applyProtection="0">
      <alignment vertical="center"/>
    </xf>
    <xf numFmtId="0" fontId="69" fillId="35" borderId="0" applyNumberFormat="0" applyBorder="0" applyAlignment="0" applyProtection="0">
      <alignment vertical="center"/>
    </xf>
    <xf numFmtId="0" fontId="51" fillId="0" borderId="0" applyNumberFormat="0" applyFill="0" applyBorder="0" applyAlignment="0" applyProtection="0">
      <alignment vertical="center"/>
    </xf>
    <xf numFmtId="0" fontId="69" fillId="35" borderId="0" applyNumberFormat="0" applyBorder="0" applyAlignment="0" applyProtection="0">
      <alignment vertical="center"/>
    </xf>
    <xf numFmtId="0" fontId="51" fillId="0" borderId="0" applyNumberFormat="0" applyFill="0" applyBorder="0" applyAlignment="0" applyProtection="0">
      <alignment vertical="center"/>
    </xf>
    <xf numFmtId="0" fontId="69" fillId="35" borderId="0" applyNumberFormat="0" applyBorder="0" applyAlignment="0" applyProtection="0">
      <alignment vertical="center"/>
    </xf>
    <xf numFmtId="0" fontId="51" fillId="0" borderId="0" applyNumberFormat="0" applyFill="0" applyBorder="0" applyAlignment="0" applyProtection="0">
      <alignment vertical="center"/>
    </xf>
    <xf numFmtId="0" fontId="69" fillId="35" borderId="0" applyNumberFormat="0" applyBorder="0" applyAlignment="0" applyProtection="0">
      <alignment vertical="center"/>
    </xf>
    <xf numFmtId="181" fontId="12" fillId="0" borderId="0" applyFont="0" applyFill="0" applyBorder="0" applyAlignment="0" applyProtection="0">
      <alignment vertical="center"/>
    </xf>
    <xf numFmtId="0" fontId="51" fillId="0" borderId="0" applyNumberFormat="0" applyFill="0" applyBorder="0" applyAlignment="0" applyProtection="0">
      <alignment vertical="center"/>
    </xf>
    <xf numFmtId="0" fontId="69" fillId="35" borderId="0" applyNumberFormat="0" applyBorder="0" applyAlignment="0" applyProtection="0">
      <alignment vertical="center"/>
    </xf>
    <xf numFmtId="0" fontId="12" fillId="0" borderId="0">
      <alignment vertical="center"/>
    </xf>
    <xf numFmtId="0" fontId="69" fillId="35" borderId="0" applyNumberFormat="0" applyBorder="0" applyAlignment="0" applyProtection="0">
      <alignment vertical="center"/>
    </xf>
    <xf numFmtId="0" fontId="51" fillId="0" borderId="0" applyNumberFormat="0" applyFill="0" applyBorder="0" applyAlignment="0" applyProtection="0">
      <alignment vertical="center"/>
    </xf>
    <xf numFmtId="0" fontId="82" fillId="36" borderId="0" applyNumberFormat="0" applyBorder="0" applyAlignment="0" applyProtection="0">
      <alignment vertical="center"/>
    </xf>
    <xf numFmtId="0" fontId="69" fillId="35" borderId="0" applyNumberFormat="0" applyBorder="0" applyAlignment="0" applyProtection="0">
      <alignment vertical="center"/>
    </xf>
    <xf numFmtId="0" fontId="51" fillId="0" borderId="0" applyNumberFormat="0" applyFill="0" applyBorder="0" applyAlignment="0" applyProtection="0">
      <alignment vertical="center"/>
    </xf>
    <xf numFmtId="0" fontId="82" fillId="36" borderId="0" applyNumberFormat="0" applyBorder="0" applyAlignment="0" applyProtection="0">
      <alignment vertical="center"/>
    </xf>
    <xf numFmtId="0" fontId="12" fillId="0" borderId="0">
      <alignment vertical="center"/>
    </xf>
    <xf numFmtId="0" fontId="69" fillId="35" borderId="0" applyNumberFormat="0" applyBorder="0" applyAlignment="0" applyProtection="0">
      <alignment vertical="center"/>
    </xf>
    <xf numFmtId="0" fontId="51" fillId="0" borderId="0" applyNumberFormat="0" applyFill="0" applyBorder="0" applyAlignment="0" applyProtection="0">
      <alignment vertical="center"/>
    </xf>
    <xf numFmtId="0" fontId="82" fillId="36" borderId="0" applyNumberFormat="0" applyBorder="0" applyAlignment="0" applyProtection="0">
      <alignment vertical="center"/>
    </xf>
    <xf numFmtId="9" fontId="12" fillId="0" borderId="0" applyFont="0" applyFill="0" applyBorder="0" applyAlignment="0" applyProtection="0">
      <alignment vertical="center"/>
    </xf>
    <xf numFmtId="0" fontId="69" fillId="30" borderId="0" applyNumberFormat="0" applyBorder="0" applyAlignment="0" applyProtection="0">
      <alignment vertical="center"/>
    </xf>
    <xf numFmtId="0" fontId="11" fillId="56" borderId="0" applyNumberFormat="0" applyBorder="0" applyAlignment="0" applyProtection="0">
      <alignment vertical="center"/>
    </xf>
    <xf numFmtId="0" fontId="82" fillId="36" borderId="0" applyNumberFormat="0" applyBorder="0" applyAlignment="0" applyProtection="0">
      <alignment vertical="center"/>
    </xf>
    <xf numFmtId="9" fontId="12" fillId="0" borderId="0" applyFont="0" applyFill="0" applyBorder="0" applyAlignment="0" applyProtection="0">
      <alignment vertical="center"/>
    </xf>
    <xf numFmtId="0" fontId="12" fillId="0" borderId="0">
      <alignment vertical="center"/>
    </xf>
    <xf numFmtId="0" fontId="11" fillId="56" borderId="0" applyNumberFormat="0" applyBorder="0" applyAlignment="0" applyProtection="0">
      <alignment vertical="center"/>
    </xf>
    <xf numFmtId="9" fontId="12" fillId="0" borderId="0" applyFont="0" applyFill="0" applyBorder="0" applyAlignment="0" applyProtection="0">
      <alignment vertical="center"/>
    </xf>
    <xf numFmtId="0" fontId="11" fillId="56" borderId="0" applyNumberFormat="0" applyBorder="0" applyAlignment="0" applyProtection="0">
      <alignment vertical="center"/>
    </xf>
    <xf numFmtId="9" fontId="12" fillId="0" borderId="0" applyFont="0" applyFill="0" applyBorder="0" applyAlignment="0" applyProtection="0">
      <alignment vertical="center"/>
    </xf>
    <xf numFmtId="0" fontId="11" fillId="56" borderId="0" applyNumberFormat="0" applyBorder="0" applyAlignment="0" applyProtection="0">
      <alignment vertical="center"/>
    </xf>
    <xf numFmtId="9" fontId="12" fillId="0" borderId="0" applyFont="0" applyFill="0" applyBorder="0" applyAlignment="0" applyProtection="0">
      <alignment vertical="center"/>
    </xf>
    <xf numFmtId="0" fontId="107" fillId="61" borderId="0" applyNumberFormat="0" applyBorder="0" applyAlignment="0" applyProtection="0">
      <alignment vertical="center"/>
    </xf>
    <xf numFmtId="0" fontId="104" fillId="52" borderId="27" applyNumberFormat="0" applyAlignment="0" applyProtection="0">
      <alignment vertical="center"/>
    </xf>
    <xf numFmtId="0" fontId="11" fillId="5" borderId="0" applyNumberFormat="0" applyBorder="0" applyAlignment="0" applyProtection="0">
      <alignment vertical="center"/>
    </xf>
    <xf numFmtId="9" fontId="12" fillId="0" borderId="0" applyFont="0" applyFill="0" applyBorder="0" applyAlignment="0" applyProtection="0">
      <alignment vertical="center"/>
    </xf>
    <xf numFmtId="0" fontId="12" fillId="0" borderId="0">
      <alignment vertical="center"/>
    </xf>
    <xf numFmtId="0" fontId="104" fillId="52" borderId="27" applyNumberFormat="0" applyAlignment="0" applyProtection="0">
      <alignment vertical="center"/>
    </xf>
    <xf numFmtId="0" fontId="11" fillId="5" borderId="0" applyNumberFormat="0" applyBorder="0" applyAlignment="0" applyProtection="0">
      <alignment vertical="center"/>
    </xf>
    <xf numFmtId="9" fontId="12" fillId="0" borderId="0" applyFont="0" applyFill="0" applyBorder="0" applyAlignment="0" applyProtection="0">
      <alignment vertical="center"/>
    </xf>
    <xf numFmtId="0" fontId="11" fillId="52" borderId="0" applyNumberFormat="0" applyBorder="0" applyAlignment="0" applyProtection="0">
      <alignment vertical="center"/>
    </xf>
    <xf numFmtId="0" fontId="12" fillId="0" borderId="0">
      <alignment vertical="center"/>
    </xf>
    <xf numFmtId="0" fontId="104" fillId="52" borderId="27" applyNumberFormat="0" applyAlignment="0" applyProtection="0">
      <alignment vertical="center"/>
    </xf>
    <xf numFmtId="0" fontId="11" fillId="5" borderId="0" applyNumberFormat="0" applyBorder="0" applyAlignment="0" applyProtection="0">
      <alignment vertical="center"/>
    </xf>
    <xf numFmtId="0" fontId="11" fillId="52" borderId="0" applyNumberFormat="0" applyBorder="0" applyAlignment="0" applyProtection="0">
      <alignment vertical="center"/>
    </xf>
    <xf numFmtId="0" fontId="85" fillId="0" borderId="6" applyNumberFormat="0" applyFill="0" applyProtection="0">
      <alignment horizontal="left" vertical="center"/>
    </xf>
    <xf numFmtId="0" fontId="12" fillId="0" borderId="0">
      <alignment vertical="center"/>
    </xf>
    <xf numFmtId="0" fontId="104" fillId="52" borderId="27" applyNumberFormat="0" applyAlignment="0" applyProtection="0">
      <alignment vertical="center"/>
    </xf>
    <xf numFmtId="0" fontId="11" fillId="5" borderId="0" applyNumberFormat="0" applyBorder="0" applyAlignment="0" applyProtection="0">
      <alignment vertical="center"/>
    </xf>
    <xf numFmtId="0" fontId="69" fillId="5" borderId="0" applyNumberFormat="0" applyBorder="0" applyAlignment="0" applyProtection="0">
      <alignment vertical="center"/>
    </xf>
    <xf numFmtId="0" fontId="52" fillId="0" borderId="0" applyNumberFormat="0" applyFill="0" applyBorder="0" applyAlignment="0" applyProtection="0">
      <alignment vertical="center"/>
    </xf>
    <xf numFmtId="0" fontId="69" fillId="5" borderId="0" applyNumberFormat="0" applyBorder="0" applyAlignment="0" applyProtection="0">
      <alignment vertical="center"/>
    </xf>
    <xf numFmtId="0" fontId="12" fillId="60" borderId="0" applyNumberFormat="0" applyFont="0" applyBorder="0" applyAlignment="0" applyProtection="0">
      <alignment vertical="center"/>
    </xf>
    <xf numFmtId="0" fontId="69" fillId="5" borderId="0" applyNumberFormat="0" applyBorder="0" applyAlignment="0" applyProtection="0">
      <alignment vertical="center"/>
    </xf>
    <xf numFmtId="0" fontId="69" fillId="37" borderId="0" applyNumberFormat="0" applyBorder="0" applyAlignment="0" applyProtection="0">
      <alignment vertical="center"/>
    </xf>
    <xf numFmtId="0" fontId="69" fillId="30" borderId="0" applyNumberFormat="0" applyBorder="0" applyAlignment="0" applyProtection="0">
      <alignment vertical="center"/>
    </xf>
    <xf numFmtId="0" fontId="69" fillId="30" borderId="0" applyNumberFormat="0" applyBorder="0" applyAlignment="0" applyProtection="0">
      <alignment vertical="center"/>
    </xf>
    <xf numFmtId="0" fontId="105" fillId="0" borderId="0">
      <alignment vertical="center"/>
    </xf>
    <xf numFmtId="0" fontId="69" fillId="30" borderId="0" applyNumberFormat="0" applyBorder="0" applyAlignment="0" applyProtection="0">
      <alignment vertical="center"/>
    </xf>
    <xf numFmtId="0" fontId="62" fillId="0" borderId="13" applyNumberFormat="0" applyFill="0" applyProtection="0">
      <alignment horizontal="left" vertical="center"/>
    </xf>
    <xf numFmtId="0" fontId="79" fillId="0" borderId="20">
      <alignment horizontal="center" vertical="center"/>
    </xf>
    <xf numFmtId="0" fontId="69" fillId="30" borderId="0" applyNumberFormat="0" applyBorder="0" applyAlignment="0" applyProtection="0">
      <alignment vertical="center"/>
    </xf>
    <xf numFmtId="0" fontId="106" fillId="0" borderId="30" applyNumberFormat="0" applyFill="0" applyAlignment="0" applyProtection="0">
      <alignment vertical="center"/>
    </xf>
    <xf numFmtId="9" fontId="12" fillId="0" borderId="0" applyFont="0" applyFill="0" applyBorder="0" applyAlignment="0" applyProtection="0">
      <alignment vertical="center"/>
    </xf>
    <xf numFmtId="0" fontId="69" fillId="30" borderId="0" applyNumberFormat="0" applyBorder="0" applyAlignment="0" applyProtection="0">
      <alignment vertical="center"/>
    </xf>
    <xf numFmtId="0" fontId="12" fillId="0" borderId="0">
      <alignment vertical="center"/>
    </xf>
    <xf numFmtId="0" fontId="78" fillId="0" borderId="19" applyNumberFormat="0" applyFill="0" applyAlignment="0" applyProtection="0">
      <alignment vertical="center"/>
    </xf>
    <xf numFmtId="0" fontId="69" fillId="30" borderId="0" applyNumberFormat="0" applyBorder="0" applyAlignment="0" applyProtection="0">
      <alignment vertical="center"/>
    </xf>
    <xf numFmtId="0" fontId="78" fillId="0" borderId="19" applyNumberFormat="0" applyFill="0" applyAlignment="0" applyProtection="0">
      <alignment vertical="center"/>
    </xf>
    <xf numFmtId="0" fontId="69" fillId="30" borderId="0" applyNumberFormat="0" applyBorder="0" applyAlignment="0" applyProtection="0">
      <alignment vertical="center"/>
    </xf>
    <xf numFmtId="0" fontId="69" fillId="22" borderId="0" applyNumberFormat="0" applyBorder="0" applyAlignment="0" applyProtection="0">
      <alignment vertical="center"/>
    </xf>
    <xf numFmtId="0" fontId="12" fillId="0" borderId="0">
      <alignment vertical="center"/>
    </xf>
    <xf numFmtId="0" fontId="11" fillId="41" borderId="0" applyNumberFormat="0" applyBorder="0" applyAlignment="0" applyProtection="0">
      <alignment vertical="center"/>
    </xf>
    <xf numFmtId="0" fontId="11" fillId="41" borderId="0" applyNumberFormat="0" applyBorder="0" applyAlignment="0" applyProtection="0">
      <alignment vertical="center"/>
    </xf>
    <xf numFmtId="0" fontId="11" fillId="41" borderId="0" applyNumberFormat="0" applyBorder="0" applyAlignment="0" applyProtection="0">
      <alignment vertical="center"/>
    </xf>
    <xf numFmtId="0" fontId="72" fillId="24" borderId="1" applyNumberFormat="0" applyBorder="0" applyAlignment="0" applyProtection="0">
      <alignment vertical="center"/>
    </xf>
    <xf numFmtId="0" fontId="11" fillId="56" borderId="0" applyNumberFormat="0" applyBorder="0" applyAlignment="0" applyProtection="0">
      <alignment vertical="center"/>
    </xf>
    <xf numFmtId="0" fontId="74" fillId="25" borderId="0" applyNumberFormat="0" applyBorder="0" applyAlignment="0" applyProtection="0">
      <alignment vertical="center"/>
    </xf>
    <xf numFmtId="0" fontId="12" fillId="0" borderId="0">
      <alignment vertical="center"/>
    </xf>
    <xf numFmtId="0" fontId="69" fillId="34" borderId="0" applyNumberFormat="0" applyBorder="0" applyAlignment="0" applyProtection="0">
      <alignment vertical="center"/>
    </xf>
    <xf numFmtId="0" fontId="71" fillId="0" borderId="16" applyNumberFormat="0" applyFill="0" applyAlignment="0" applyProtection="0">
      <alignment vertical="center"/>
    </xf>
    <xf numFmtId="0" fontId="74" fillId="25" borderId="0" applyNumberFormat="0" applyBorder="0" applyAlignment="0" applyProtection="0">
      <alignment vertical="center"/>
    </xf>
    <xf numFmtId="0" fontId="12" fillId="0" borderId="0">
      <alignment vertical="center"/>
    </xf>
    <xf numFmtId="0" fontId="69" fillId="34" borderId="0" applyNumberFormat="0" applyBorder="0" applyAlignment="0" applyProtection="0">
      <alignment vertical="center"/>
    </xf>
    <xf numFmtId="0" fontId="69" fillId="22" borderId="0" applyNumberFormat="0" applyBorder="0" applyAlignment="0" applyProtection="0">
      <alignment vertical="center"/>
    </xf>
    <xf numFmtId="0" fontId="109" fillId="52" borderId="32">
      <alignment horizontal="left" vertical="center"/>
      <protection locked="0" hidden="1"/>
    </xf>
    <xf numFmtId="0" fontId="69" fillId="22" borderId="0" applyNumberFormat="0" applyBorder="0" applyAlignment="0" applyProtection="0">
      <alignment vertical="center"/>
    </xf>
    <xf numFmtId="0" fontId="71" fillId="0" borderId="16" applyNumberFormat="0" applyFill="0" applyAlignment="0" applyProtection="0">
      <alignment vertical="center"/>
    </xf>
    <xf numFmtId="0" fontId="109" fillId="52" borderId="32">
      <alignment horizontal="left" vertical="center"/>
      <protection locked="0" hidden="1"/>
    </xf>
    <xf numFmtId="0" fontId="69" fillId="22" borderId="0" applyNumberFormat="0" applyBorder="0" applyAlignment="0" applyProtection="0">
      <alignment vertical="center"/>
    </xf>
    <xf numFmtId="0" fontId="60" fillId="0" borderId="11" applyNumberFormat="0" applyFill="0" applyAlignment="0" applyProtection="0">
      <alignment vertical="center"/>
    </xf>
    <xf numFmtId="190" fontId="12" fillId="0" borderId="0" applyFont="0" applyFill="0" applyBorder="0" applyAlignment="0" applyProtection="0">
      <alignment vertical="center"/>
    </xf>
    <xf numFmtId="0" fontId="69" fillId="22" borderId="0" applyNumberFormat="0" applyBorder="0" applyAlignment="0" applyProtection="0">
      <alignment vertical="center"/>
    </xf>
    <xf numFmtId="0" fontId="47" fillId="0" borderId="33" applyNumberFormat="0" applyFill="0" applyAlignment="0" applyProtection="0">
      <alignment vertical="center"/>
    </xf>
    <xf numFmtId="0" fontId="82" fillId="38" borderId="0" applyNumberFormat="0" applyBorder="0" applyAlignment="0" applyProtection="0">
      <alignment vertical="center"/>
    </xf>
    <xf numFmtId="0" fontId="69" fillId="22" borderId="0" applyNumberFormat="0" applyBorder="0" applyAlignment="0" applyProtection="0">
      <alignment vertical="center"/>
    </xf>
    <xf numFmtId="0" fontId="47" fillId="0" borderId="33" applyNumberFormat="0" applyFill="0" applyAlignment="0" applyProtection="0">
      <alignment vertical="center"/>
    </xf>
    <xf numFmtId="0" fontId="82" fillId="38" borderId="0" applyNumberFormat="0" applyBorder="0" applyAlignment="0" applyProtection="0">
      <alignment vertical="center"/>
    </xf>
    <xf numFmtId="0" fontId="78" fillId="0" borderId="19" applyNumberFormat="0" applyFill="0" applyAlignment="0" applyProtection="0">
      <alignment vertical="center"/>
    </xf>
    <xf numFmtId="0" fontId="69" fillId="22" borderId="0" applyNumberFormat="0" applyBorder="0" applyAlignment="0" applyProtection="0">
      <alignment vertical="center"/>
    </xf>
    <xf numFmtId="0" fontId="47" fillId="0" borderId="8" applyNumberFormat="0" applyFill="0" applyAlignment="0" applyProtection="0">
      <alignment vertical="center"/>
    </xf>
    <xf numFmtId="0" fontId="78" fillId="0" borderId="19" applyNumberFormat="0" applyFill="0" applyAlignment="0" applyProtection="0">
      <alignment vertical="center"/>
    </xf>
    <xf numFmtId="0" fontId="69" fillId="22" borderId="0" applyNumberFormat="0" applyBorder="0" applyAlignment="0" applyProtection="0">
      <alignment vertical="center"/>
    </xf>
    <xf numFmtId="0" fontId="47" fillId="0" borderId="8" applyNumberFormat="0" applyFill="0" applyAlignment="0" applyProtection="0">
      <alignment vertical="center"/>
    </xf>
    <xf numFmtId="9" fontId="12" fillId="0" borderId="0" applyFont="0" applyFill="0" applyBorder="0" applyAlignment="0" applyProtection="0">
      <alignment vertical="center"/>
    </xf>
    <xf numFmtId="0" fontId="11" fillId="24" borderId="0" applyNumberFormat="0" applyBorder="0" applyAlignment="0" applyProtection="0">
      <alignment vertical="center"/>
    </xf>
    <xf numFmtId="0" fontId="11" fillId="52" borderId="0" applyNumberFormat="0" applyBorder="0" applyAlignment="0" applyProtection="0">
      <alignment vertical="center"/>
    </xf>
    <xf numFmtId="0" fontId="60" fillId="0" borderId="11" applyNumberFormat="0" applyFill="0" applyAlignment="0" applyProtection="0">
      <alignment vertical="center"/>
    </xf>
    <xf numFmtId="0" fontId="11" fillId="52" borderId="0" applyNumberFormat="0" applyBorder="0" applyAlignment="0" applyProtection="0">
      <alignment vertical="center"/>
    </xf>
    <xf numFmtId="0" fontId="12" fillId="0" borderId="0">
      <alignment vertical="center"/>
    </xf>
    <xf numFmtId="0" fontId="12" fillId="0" borderId="0">
      <alignment vertical="center"/>
    </xf>
    <xf numFmtId="0" fontId="79" fillId="0" borderId="0" applyNumberFormat="0" applyFill="0" applyBorder="0" applyAlignment="0" applyProtection="0">
      <alignment vertical="center"/>
    </xf>
    <xf numFmtId="0" fontId="69" fillId="52" borderId="0" applyNumberFormat="0" applyBorder="0" applyAlignment="0" applyProtection="0">
      <alignment vertical="center"/>
    </xf>
    <xf numFmtId="0" fontId="69" fillId="52" borderId="0" applyNumberFormat="0" applyBorder="0" applyAlignment="0" applyProtection="0">
      <alignment vertical="center"/>
    </xf>
    <xf numFmtId="0" fontId="78" fillId="0" borderId="19" applyNumberFormat="0" applyFill="0" applyAlignment="0" applyProtection="0">
      <alignment vertical="center"/>
    </xf>
    <xf numFmtId="0" fontId="69" fillId="37" borderId="0" applyNumberFormat="0" applyBorder="0" applyAlignment="0" applyProtection="0">
      <alignment vertical="center"/>
    </xf>
    <xf numFmtId="9" fontId="12" fillId="0" borderId="0" applyFont="0" applyFill="0" applyBorder="0" applyAlignment="0" applyProtection="0">
      <alignment vertical="center"/>
    </xf>
    <xf numFmtId="192" fontId="12" fillId="0" borderId="0" applyFont="0" applyFill="0" applyBorder="0" applyAlignment="0" applyProtection="0">
      <alignment vertical="center"/>
    </xf>
    <xf numFmtId="194" fontId="12" fillId="0" borderId="0" applyFont="0" applyFill="0" applyBorder="0" applyAlignment="0" applyProtection="0">
      <alignment vertical="center"/>
    </xf>
    <xf numFmtId="0" fontId="60" fillId="0" borderId="11" applyNumberFormat="0" applyFill="0" applyAlignment="0" applyProtection="0">
      <alignment vertical="center"/>
    </xf>
    <xf numFmtId="0" fontId="110" fillId="0" borderId="0" applyNumberFormat="0" applyFill="0" applyBorder="0" applyAlignment="0" applyProtection="0">
      <alignment vertical="center"/>
    </xf>
    <xf numFmtId="195" fontId="105" fillId="0" borderId="0">
      <alignment vertical="center"/>
    </xf>
    <xf numFmtId="0" fontId="74" fillId="25" borderId="0" applyNumberFormat="0" applyBorder="0" applyAlignment="0" applyProtection="0">
      <alignment vertical="center"/>
    </xf>
    <xf numFmtId="0" fontId="12" fillId="0" borderId="0">
      <alignment vertical="center"/>
    </xf>
    <xf numFmtId="0" fontId="71" fillId="0" borderId="16" applyNumberFormat="0" applyFill="0" applyAlignment="0" applyProtection="0">
      <alignment vertical="center"/>
    </xf>
    <xf numFmtId="0" fontId="103" fillId="0" borderId="0">
      <alignment vertical="center"/>
    </xf>
    <xf numFmtId="15" fontId="101" fillId="0" borderId="0">
      <alignment vertical="center"/>
    </xf>
    <xf numFmtId="15" fontId="101" fillId="0" borderId="0">
      <alignment vertical="center"/>
    </xf>
    <xf numFmtId="0" fontId="100" fillId="38" borderId="0" applyNumberFormat="0" applyBorder="0" applyAlignment="0" applyProtection="0">
      <alignment vertical="center"/>
    </xf>
    <xf numFmtId="188" fontId="105" fillId="0" borderId="0">
      <alignment vertical="center"/>
    </xf>
    <xf numFmtId="0" fontId="12" fillId="0" borderId="0">
      <alignment vertical="center"/>
    </xf>
    <xf numFmtId="0" fontId="72" fillId="5" borderId="0" applyNumberFormat="0" applyBorder="0" applyAlignment="0" applyProtection="0">
      <alignment vertical="center"/>
    </xf>
    <xf numFmtId="0" fontId="108" fillId="0" borderId="31" applyNumberFormat="0" applyFill="0" applyAlignment="0" applyProtection="0">
      <alignment vertical="center"/>
    </xf>
    <xf numFmtId="9" fontId="12" fillId="0" borderId="0" applyFont="0" applyFill="0" applyBorder="0" applyAlignment="0" applyProtection="0">
      <alignment vertical="center"/>
    </xf>
    <xf numFmtId="0" fontId="12" fillId="0" borderId="0">
      <alignment vertical="center"/>
    </xf>
    <xf numFmtId="0" fontId="102" fillId="0" borderId="29" applyNumberFormat="0" applyAlignment="0" applyProtection="0">
      <alignment horizontal="left" vertical="center"/>
    </xf>
    <xf numFmtId="0" fontId="58" fillId="30" borderId="0" applyNumberFormat="0" applyBorder="0" applyAlignment="0" applyProtection="0">
      <alignment vertical="center"/>
    </xf>
    <xf numFmtId="0" fontId="102" fillId="0" borderId="7">
      <alignment horizontal="left" vertical="center"/>
    </xf>
    <xf numFmtId="0" fontId="102" fillId="0" borderId="7">
      <alignment horizontal="left" vertical="center"/>
    </xf>
    <xf numFmtId="0" fontId="72" fillId="24" borderId="1" applyNumberFormat="0" applyBorder="0" applyAlignment="0" applyProtection="0">
      <alignment vertical="center"/>
    </xf>
    <xf numFmtId="43" fontId="0" fillId="0" borderId="0" applyFont="0" applyFill="0" applyBorder="0" applyAlignment="0" applyProtection="0">
      <alignment vertical="center"/>
    </xf>
    <xf numFmtId="0" fontId="72" fillId="24" borderId="1" applyNumberFormat="0" applyBorder="0" applyAlignment="0" applyProtection="0">
      <alignment vertical="center"/>
    </xf>
    <xf numFmtId="43" fontId="0" fillId="0" borderId="0" applyFont="0" applyFill="0" applyBorder="0" applyAlignment="0" applyProtection="0">
      <alignment vertical="center"/>
    </xf>
    <xf numFmtId="0" fontId="72" fillId="24" borderId="1" applyNumberFormat="0" applyBorder="0" applyAlignment="0" applyProtection="0">
      <alignment vertical="center"/>
    </xf>
    <xf numFmtId="0" fontId="72" fillId="24" borderId="1" applyNumberFormat="0" applyBorder="0" applyAlignment="0" applyProtection="0">
      <alignment vertical="center"/>
    </xf>
    <xf numFmtId="0" fontId="12" fillId="0" borderId="0">
      <alignment vertical="center"/>
    </xf>
    <xf numFmtId="0" fontId="72" fillId="24" borderId="1" applyNumberFormat="0" applyBorder="0" applyAlignment="0" applyProtection="0">
      <alignment vertical="center"/>
    </xf>
    <xf numFmtId="0" fontId="72" fillId="24" borderId="1" applyNumberFormat="0" applyBorder="0" applyAlignment="0" applyProtection="0">
      <alignment vertical="center"/>
    </xf>
    <xf numFmtId="0" fontId="58" fillId="63" borderId="0" applyNumberFormat="0" applyBorder="0" applyAlignment="0" applyProtection="0">
      <alignment vertical="center"/>
    </xf>
    <xf numFmtId="0" fontId="12" fillId="0" borderId="0">
      <alignment vertical="center"/>
    </xf>
    <xf numFmtId="186" fontId="112" fillId="64" borderId="0">
      <alignment vertical="center"/>
    </xf>
    <xf numFmtId="186" fontId="113" fillId="65" borderId="0">
      <alignment vertical="center"/>
    </xf>
    <xf numFmtId="0" fontId="52" fillId="0" borderId="0" applyNumberFormat="0" applyFill="0" applyBorder="0" applyAlignment="0" applyProtection="0">
      <alignment vertical="center"/>
    </xf>
    <xf numFmtId="38" fontId="12" fillId="0" borderId="0" applyFont="0" applyFill="0" applyBorder="0" applyAlignment="0" applyProtection="0">
      <alignment vertical="center"/>
    </xf>
    <xf numFmtId="0" fontId="62" fillId="0" borderId="13" applyNumberFormat="0" applyFill="0" applyProtection="0">
      <alignment horizontal="center" vertical="center"/>
    </xf>
    <xf numFmtId="0" fontId="12" fillId="0" borderId="0">
      <alignment vertical="center"/>
    </xf>
    <xf numFmtId="40" fontId="12" fillId="0" borderId="0" applyFont="0" applyFill="0" applyBorder="0" applyAlignment="0" applyProtection="0">
      <alignment vertical="center"/>
    </xf>
    <xf numFmtId="0" fontId="12" fillId="0" borderId="0">
      <alignment vertical="center"/>
    </xf>
    <xf numFmtId="185" fontId="12" fillId="0" borderId="0" applyFont="0" applyFill="0" applyBorder="0" applyAlignment="0" applyProtection="0">
      <alignment vertical="center"/>
    </xf>
    <xf numFmtId="43" fontId="0" fillId="0" borderId="0" applyFont="0" applyFill="0" applyBorder="0" applyAlignment="0" applyProtection="0">
      <alignment vertical="center"/>
    </xf>
    <xf numFmtId="182" fontId="12" fillId="0" borderId="0" applyFont="0" applyFill="0" applyBorder="0" applyAlignment="0" applyProtection="0">
      <alignment vertical="center"/>
    </xf>
    <xf numFmtId="40" fontId="114" fillId="58" borderId="32">
      <alignment horizontal="centerContinuous" vertical="center"/>
    </xf>
    <xf numFmtId="0" fontId="78" fillId="0" borderId="19" applyNumberFormat="0" applyFill="0" applyAlignment="0" applyProtection="0">
      <alignment vertical="center"/>
    </xf>
    <xf numFmtId="1" fontId="85" fillId="0" borderId="13" applyFill="0" applyProtection="0">
      <alignment horizontal="center" vertical="center"/>
    </xf>
    <xf numFmtId="1" fontId="85" fillId="0" borderId="13" applyFill="0" applyProtection="0">
      <alignment horizontal="center" vertical="center"/>
    </xf>
    <xf numFmtId="40" fontId="114" fillId="58" borderId="32">
      <alignment horizontal="centerContinuous" vertical="center"/>
    </xf>
    <xf numFmtId="37" fontId="61" fillId="0" borderId="0">
      <alignment vertical="center"/>
    </xf>
    <xf numFmtId="0" fontId="79" fillId="0" borderId="20">
      <alignment horizontal="center" vertical="center"/>
    </xf>
    <xf numFmtId="9" fontId="12" fillId="0" borderId="0" applyFont="0" applyFill="0" applyBorder="0" applyAlignment="0" applyProtection="0">
      <alignment vertical="center"/>
    </xf>
    <xf numFmtId="37" fontId="61" fillId="0" borderId="0">
      <alignment vertical="center"/>
    </xf>
    <xf numFmtId="0" fontId="79" fillId="0" borderId="20">
      <alignment horizontal="center" vertical="center"/>
    </xf>
    <xf numFmtId="0" fontId="0" fillId="0" borderId="0">
      <alignment vertical="center"/>
    </xf>
    <xf numFmtId="37" fontId="61" fillId="0" borderId="0">
      <alignment vertical="center"/>
    </xf>
    <xf numFmtId="0" fontId="79" fillId="0" borderId="20">
      <alignment horizontal="center" vertical="center"/>
    </xf>
    <xf numFmtId="9" fontId="12" fillId="0" borderId="0" applyFont="0" applyFill="0" applyBorder="0" applyAlignment="0" applyProtection="0">
      <alignment vertical="center"/>
    </xf>
    <xf numFmtId="37" fontId="61" fillId="0" borderId="0">
      <alignment vertical="center"/>
    </xf>
    <xf numFmtId="0" fontId="79" fillId="0" borderId="20">
      <alignment horizontal="center" vertical="center"/>
    </xf>
    <xf numFmtId="176" fontId="85" fillId="0" borderId="0">
      <alignment vertical="center"/>
    </xf>
    <xf numFmtId="9" fontId="12" fillId="0" borderId="0" applyFont="0" applyFill="0" applyBorder="0" applyAlignment="0" applyProtection="0">
      <alignment vertical="center"/>
    </xf>
    <xf numFmtId="0" fontId="97" fillId="0" borderId="0">
      <alignment vertical="center"/>
    </xf>
    <xf numFmtId="14" fontId="57" fillId="0" borderId="0">
      <alignment horizontal="center" vertical="center" wrapText="1"/>
      <protection locked="0"/>
    </xf>
    <xf numFmtId="0" fontId="104" fillId="52" borderId="27" applyNumberFormat="0" applyAlignment="0" applyProtection="0">
      <alignment vertical="center"/>
    </xf>
    <xf numFmtId="0" fontId="12" fillId="0" borderId="0">
      <alignment vertical="center"/>
    </xf>
    <xf numFmtId="3" fontId="12" fillId="0" borderId="0" applyFont="0" applyFill="0" applyBorder="0" applyAlignment="0" applyProtection="0">
      <alignment vertical="center"/>
    </xf>
    <xf numFmtId="0" fontId="12" fillId="0" borderId="0">
      <alignment vertical="center"/>
    </xf>
    <xf numFmtId="0" fontId="0" fillId="0" borderId="0">
      <alignment vertical="center"/>
    </xf>
    <xf numFmtId="10" fontId="12" fillId="0" borderId="0" applyFont="0" applyFill="0" applyBorder="0" applyAlignment="0" applyProtection="0">
      <alignment vertical="center"/>
    </xf>
    <xf numFmtId="0" fontId="64" fillId="16" borderId="15">
      <alignment vertical="center"/>
      <protection locked="0"/>
    </xf>
    <xf numFmtId="0" fontId="12" fillId="0" borderId="0">
      <alignment vertical="center"/>
    </xf>
    <xf numFmtId="9" fontId="12" fillId="0" borderId="0" applyFont="0" applyFill="0" applyBorder="0" applyAlignment="0" applyProtection="0">
      <alignment vertical="center"/>
    </xf>
    <xf numFmtId="0" fontId="12" fillId="0" borderId="0">
      <alignment vertical="center"/>
    </xf>
    <xf numFmtId="178" fontId="12" fillId="0" borderId="0" applyFont="0" applyFill="0" applyProtection="0">
      <alignment vertical="center"/>
    </xf>
    <xf numFmtId="0" fontId="111" fillId="0" borderId="0" applyNumberFormat="0" applyFill="0" applyBorder="0" applyAlignment="0" applyProtection="0">
      <alignment vertical="center"/>
    </xf>
    <xf numFmtId="0" fontId="51" fillId="0" borderId="0" applyNumberFormat="0" applyFill="0" applyBorder="0" applyAlignment="0" applyProtection="0">
      <alignment vertical="center"/>
    </xf>
    <xf numFmtId="9" fontId="12" fillId="0" borderId="0" applyFont="0" applyFill="0" applyBorder="0" applyAlignment="0" applyProtection="0">
      <alignment vertical="center"/>
    </xf>
    <xf numFmtId="0" fontId="58" fillId="62" borderId="0" applyNumberFormat="0" applyBorder="0" applyAlignment="0" applyProtection="0">
      <alignment vertical="center"/>
    </xf>
    <xf numFmtId="0" fontId="12" fillId="0" borderId="0" applyNumberFormat="0" applyFont="0" applyFill="0" applyBorder="0" applyAlignment="0" applyProtection="0">
      <alignment horizontal="left" vertical="center"/>
    </xf>
    <xf numFmtId="15" fontId="12" fillId="0" borderId="0" applyFont="0" applyFill="0" applyBorder="0" applyAlignment="0" applyProtection="0">
      <alignment vertical="center"/>
    </xf>
    <xf numFmtId="0" fontId="85" fillId="0" borderId="6" applyNumberFormat="0" applyFill="0" applyProtection="0">
      <alignment horizontal="right" vertical="center"/>
    </xf>
    <xf numFmtId="0" fontId="79" fillId="0" borderId="20">
      <alignment horizontal="center" vertical="center"/>
    </xf>
    <xf numFmtId="15" fontId="12" fillId="0" borderId="0" applyFont="0" applyFill="0" applyBorder="0" applyAlignment="0" applyProtection="0">
      <alignment vertical="center"/>
    </xf>
    <xf numFmtId="0" fontId="85" fillId="0" borderId="6" applyNumberFormat="0" applyFill="0" applyProtection="0">
      <alignment horizontal="right" vertical="center"/>
    </xf>
    <xf numFmtId="0" fontId="60" fillId="0" borderId="0" applyNumberFormat="0" applyFill="0" applyBorder="0" applyAlignment="0" applyProtection="0">
      <alignment vertical="center"/>
    </xf>
    <xf numFmtId="4" fontId="12" fillId="0" borderId="0" applyFont="0" applyFill="0" applyBorder="0" applyAlignment="0" applyProtection="0">
      <alignment vertical="center"/>
    </xf>
    <xf numFmtId="0" fontId="12" fillId="0" borderId="0">
      <alignment vertical="center"/>
    </xf>
    <xf numFmtId="4" fontId="12" fillId="0" borderId="0" applyFont="0" applyFill="0" applyBorder="0" applyAlignment="0" applyProtection="0">
      <alignment vertical="center"/>
    </xf>
    <xf numFmtId="0" fontId="85" fillId="0" borderId="6" applyNumberFormat="0" applyFill="0" applyProtection="0">
      <alignment horizontal="right" vertical="center"/>
    </xf>
    <xf numFmtId="0" fontId="0" fillId="0" borderId="0">
      <alignment vertical="center"/>
    </xf>
    <xf numFmtId="0" fontId="79" fillId="0" borderId="20">
      <alignment horizontal="center" vertical="center"/>
    </xf>
    <xf numFmtId="0" fontId="0" fillId="0" borderId="0">
      <alignment vertical="center"/>
    </xf>
    <xf numFmtId="0" fontId="79" fillId="0" borderId="20">
      <alignment horizontal="center" vertical="center"/>
    </xf>
    <xf numFmtId="0" fontId="79" fillId="0" borderId="20">
      <alignment horizontal="center" vertical="center"/>
    </xf>
    <xf numFmtId="0" fontId="79" fillId="0" borderId="20">
      <alignment horizontal="center" vertical="center"/>
    </xf>
    <xf numFmtId="0" fontId="12" fillId="0" borderId="0">
      <alignment vertical="center"/>
    </xf>
    <xf numFmtId="3" fontId="12" fillId="0" borderId="0" applyFont="0" applyFill="0" applyBorder="0" applyAlignment="0" applyProtection="0">
      <alignment vertical="center"/>
    </xf>
    <xf numFmtId="0" fontId="12" fillId="0" borderId="0">
      <alignment vertical="center"/>
    </xf>
    <xf numFmtId="0" fontId="104" fillId="52" borderId="27" applyNumberFormat="0" applyAlignment="0" applyProtection="0">
      <alignment vertical="center"/>
    </xf>
    <xf numFmtId="0" fontId="12" fillId="0" borderId="0">
      <alignment vertical="center"/>
    </xf>
    <xf numFmtId="0" fontId="12" fillId="60" borderId="0" applyNumberFormat="0" applyFont="0" applyBorder="0" applyAlignment="0" applyProtection="0">
      <alignment vertical="center"/>
    </xf>
    <xf numFmtId="0" fontId="64" fillId="16" borderId="15">
      <alignment vertical="center"/>
      <protection locked="0"/>
    </xf>
    <xf numFmtId="0" fontId="115" fillId="0" borderId="0">
      <alignment vertical="center"/>
    </xf>
    <xf numFmtId="0" fontId="58" fillId="53" borderId="0" applyNumberFormat="0" applyBorder="0" applyAlignment="0" applyProtection="0">
      <alignment vertical="center"/>
    </xf>
    <xf numFmtId="0" fontId="64" fillId="16" borderId="15">
      <alignment vertical="center"/>
      <protection locked="0"/>
    </xf>
    <xf numFmtId="0" fontId="12" fillId="0" borderId="0">
      <alignment vertical="center"/>
    </xf>
    <xf numFmtId="0" fontId="64" fillId="16" borderId="15">
      <alignment vertical="center"/>
      <protection locked="0"/>
    </xf>
    <xf numFmtId="9" fontId="12" fillId="0" borderId="0" applyFont="0" applyFill="0" applyBorder="0" applyAlignment="0" applyProtection="0">
      <alignment vertical="center"/>
    </xf>
    <xf numFmtId="43" fontId="0"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179" fontId="0" fillId="0" borderId="0" applyFont="0" applyFill="0" applyBorder="0" applyAlignment="0" applyProtection="0">
      <alignment vertical="center"/>
    </xf>
    <xf numFmtId="0" fontId="63" fillId="0" borderId="0" applyNumberFormat="0" applyFill="0" applyBorder="0" applyAlignment="0" applyProtection="0">
      <alignment vertical="center"/>
    </xf>
    <xf numFmtId="0" fontId="51" fillId="0" borderId="0" applyNumberForma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2" fillId="0" borderId="0" applyNumberFormat="0" applyFill="0" applyBorder="0" applyAlignment="0" applyProtection="0">
      <alignment vertical="center"/>
    </xf>
    <xf numFmtId="0" fontId="82" fillId="36"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2" fillId="0" borderId="0" applyProtection="0"/>
    <xf numFmtId="9" fontId="12" fillId="0" borderId="0" applyFont="0" applyFill="0" applyBorder="0" applyAlignment="0" applyProtection="0">
      <alignment vertical="center"/>
    </xf>
    <xf numFmtId="0" fontId="12" fillId="0" borderId="0">
      <alignment vertical="center"/>
    </xf>
    <xf numFmtId="9" fontId="12" fillId="0" borderId="0" applyFont="0" applyFill="0" applyBorder="0" applyAlignment="0" applyProtection="0">
      <alignment vertical="center"/>
    </xf>
    <xf numFmtId="0" fontId="12" fillId="0" borderId="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0" fillId="0" borderId="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2" fillId="0" borderId="0">
      <alignment vertical="center"/>
    </xf>
    <xf numFmtId="9" fontId="12" fillId="0" borderId="0" applyFont="0" applyFill="0" applyBorder="0" applyAlignment="0" applyProtection="0">
      <alignment vertical="center"/>
    </xf>
    <xf numFmtId="0" fontId="108" fillId="0" borderId="31" applyNumberFormat="0" applyFill="0" applyAlignment="0" applyProtection="0">
      <alignment vertical="center"/>
    </xf>
    <xf numFmtId="0" fontId="12" fillId="0" borderId="0">
      <alignment vertical="center"/>
    </xf>
    <xf numFmtId="9" fontId="12" fillId="0" borderId="0" applyFont="0" applyFill="0" applyBorder="0" applyAlignment="0" applyProtection="0">
      <alignment vertical="center"/>
    </xf>
    <xf numFmtId="0" fontId="71" fillId="0" borderId="16" applyNumberFormat="0" applyFill="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85" fillId="0" borderId="6" applyNumberFormat="0" applyFill="0" applyProtection="0">
      <alignment horizontal="right" vertical="center"/>
    </xf>
    <xf numFmtId="9" fontId="12" fillId="0" borderId="0" applyFont="0" applyFill="0" applyBorder="0" applyAlignment="0" applyProtection="0">
      <alignment vertical="center"/>
    </xf>
    <xf numFmtId="0" fontId="12" fillId="0" borderId="0">
      <alignment vertical="center"/>
    </xf>
    <xf numFmtId="9" fontId="12" fillId="0" borderId="0" applyFont="0" applyFill="0" applyBorder="0" applyAlignment="0" applyProtection="0">
      <alignment vertical="center"/>
    </xf>
    <xf numFmtId="0" fontId="106" fillId="0" borderId="30" applyNumberFormat="0" applyFill="0" applyAlignment="0" applyProtection="0">
      <alignment vertical="center"/>
    </xf>
    <xf numFmtId="9" fontId="12" fillId="0" borderId="0" applyFont="0" applyFill="0" applyBorder="0" applyAlignment="0" applyProtection="0">
      <alignment vertical="center"/>
    </xf>
    <xf numFmtId="0" fontId="63" fillId="0" borderId="14" applyNumberFormat="0" applyFill="0" applyAlignment="0" applyProtection="0">
      <alignment vertical="center"/>
    </xf>
    <xf numFmtId="0" fontId="111" fillId="0" borderId="0" applyNumberFormat="0" applyFill="0" applyBorder="0" applyAlignment="0" applyProtection="0">
      <alignment vertical="center"/>
    </xf>
    <xf numFmtId="9" fontId="12" fillId="0" borderId="0" applyFont="0" applyFill="0" applyBorder="0" applyAlignment="0" applyProtection="0">
      <alignment vertical="center"/>
    </xf>
    <xf numFmtId="0" fontId="52" fillId="0" borderId="0" applyNumberFormat="0" applyFill="0" applyBorder="0" applyAlignment="0" applyProtection="0">
      <alignment vertical="center"/>
    </xf>
    <xf numFmtId="0" fontId="51" fillId="0" borderId="0" applyNumberFormat="0" applyFill="0" applyBorder="0" applyAlignment="0" applyProtection="0">
      <alignment vertical="center"/>
    </xf>
    <xf numFmtId="9" fontId="12" fillId="0" borderId="0" applyFont="0" applyFill="0" applyBorder="0" applyAlignment="0" applyProtection="0">
      <alignment vertical="center"/>
    </xf>
    <xf numFmtId="0" fontId="52" fillId="0" borderId="0" applyNumberFormat="0" applyFill="0" applyBorder="0" applyAlignment="0" applyProtection="0">
      <alignment vertical="center"/>
    </xf>
    <xf numFmtId="9" fontId="12" fillId="0" borderId="0" applyFont="0" applyFill="0" applyBorder="0" applyAlignment="0" applyProtection="0">
      <alignment vertical="center"/>
    </xf>
    <xf numFmtId="0" fontId="116" fillId="0" borderId="6" applyNumberFormat="0" applyFill="0" applyProtection="0">
      <alignment horizontal="center" vertical="center"/>
    </xf>
    <xf numFmtId="196" fontId="12" fillId="0" borderId="0" applyFont="0" applyFill="0" applyBorder="0" applyAlignment="0" applyProtection="0">
      <alignment vertical="center"/>
    </xf>
    <xf numFmtId="0" fontId="85" fillId="0" borderId="6" applyNumberFormat="0" applyFill="0" applyProtection="0">
      <alignment horizontal="right" vertical="center"/>
    </xf>
    <xf numFmtId="0" fontId="85" fillId="0" borderId="6" applyNumberFormat="0" applyFill="0" applyProtection="0">
      <alignment horizontal="right" vertical="center"/>
    </xf>
    <xf numFmtId="0" fontId="78" fillId="0" borderId="19" applyNumberFormat="0" applyFill="0" applyAlignment="0" applyProtection="0">
      <alignment vertical="center"/>
    </xf>
    <xf numFmtId="0" fontId="78" fillId="0" borderId="19" applyNumberFormat="0" applyFill="0" applyAlignment="0" applyProtection="0">
      <alignment vertical="center"/>
    </xf>
    <xf numFmtId="0" fontId="71" fillId="0" borderId="16" applyNumberFormat="0" applyFill="0" applyAlignment="0" applyProtection="0">
      <alignment vertical="center"/>
    </xf>
    <xf numFmtId="0" fontId="12" fillId="0" borderId="0">
      <alignment vertical="center"/>
    </xf>
    <xf numFmtId="0" fontId="78" fillId="0" borderId="19" applyNumberFormat="0" applyFill="0" applyAlignment="0" applyProtection="0">
      <alignment vertical="center"/>
    </xf>
    <xf numFmtId="0" fontId="12" fillId="0" borderId="0">
      <alignment vertical="center"/>
    </xf>
    <xf numFmtId="0" fontId="71" fillId="0" borderId="16" applyNumberFormat="0" applyFill="0" applyAlignment="0" applyProtection="0">
      <alignment vertical="center"/>
    </xf>
    <xf numFmtId="0" fontId="12" fillId="0" borderId="0">
      <alignment vertical="center"/>
    </xf>
    <xf numFmtId="0" fontId="71" fillId="0" borderId="16" applyNumberFormat="0" applyFill="0" applyAlignment="0" applyProtection="0">
      <alignment vertical="center"/>
    </xf>
    <xf numFmtId="0" fontId="71" fillId="0" borderId="16" applyNumberFormat="0" applyFill="0" applyAlignment="0" applyProtection="0">
      <alignment vertical="center"/>
    </xf>
    <xf numFmtId="0" fontId="71" fillId="0" borderId="16" applyNumberFormat="0" applyFill="0" applyAlignment="0" applyProtection="0">
      <alignment vertical="center"/>
    </xf>
    <xf numFmtId="0" fontId="71" fillId="0" borderId="16" applyNumberFormat="0" applyFill="0" applyAlignment="0" applyProtection="0">
      <alignment vertical="center"/>
    </xf>
    <xf numFmtId="0" fontId="74" fillId="25" borderId="0" applyNumberFormat="0" applyBorder="0" applyAlignment="0" applyProtection="0">
      <alignment vertical="center"/>
    </xf>
    <xf numFmtId="0" fontId="60" fillId="0" borderId="11" applyNumberFormat="0" applyFill="0" applyAlignment="0" applyProtection="0">
      <alignment vertical="center"/>
    </xf>
    <xf numFmtId="0" fontId="71" fillId="0" borderId="16" applyNumberFormat="0" applyFill="0" applyAlignment="0" applyProtection="0">
      <alignment vertical="center"/>
    </xf>
    <xf numFmtId="0" fontId="71" fillId="0" borderId="16" applyNumberFormat="0" applyFill="0" applyAlignment="0" applyProtection="0">
      <alignment vertical="center"/>
    </xf>
    <xf numFmtId="0" fontId="12" fillId="0" borderId="0">
      <alignment vertical="center"/>
    </xf>
    <xf numFmtId="0" fontId="71" fillId="0" borderId="16" applyNumberFormat="0" applyFill="0" applyAlignment="0" applyProtection="0">
      <alignment vertical="center"/>
    </xf>
    <xf numFmtId="0" fontId="71" fillId="0" borderId="16" applyNumberFormat="0" applyFill="0" applyAlignment="0" applyProtection="0">
      <alignment vertical="center"/>
    </xf>
    <xf numFmtId="0" fontId="71" fillId="0" borderId="16" applyNumberFormat="0" applyFill="0" applyAlignment="0" applyProtection="0">
      <alignment vertical="center"/>
    </xf>
    <xf numFmtId="0" fontId="12" fillId="0" borderId="0"/>
    <xf numFmtId="0" fontId="12" fillId="0" borderId="0">
      <alignment vertical="center"/>
    </xf>
    <xf numFmtId="0" fontId="71" fillId="0" borderId="16" applyNumberFormat="0" applyFill="0" applyAlignment="0" applyProtection="0">
      <alignment vertical="center"/>
    </xf>
    <xf numFmtId="0" fontId="74" fillId="25" borderId="0" applyNumberFormat="0" applyBorder="0" applyAlignment="0" applyProtection="0">
      <alignment vertical="center"/>
    </xf>
    <xf numFmtId="0" fontId="63" fillId="0" borderId="14" applyNumberFormat="0" applyFill="0" applyAlignment="0" applyProtection="0">
      <alignment vertical="center"/>
    </xf>
    <xf numFmtId="0" fontId="74" fillId="25" borderId="0" applyNumberFormat="0" applyBorder="0" applyAlignment="0" applyProtection="0">
      <alignment vertical="center"/>
    </xf>
    <xf numFmtId="0" fontId="60" fillId="0" borderId="11" applyNumberFormat="0" applyFill="0" applyAlignment="0" applyProtection="0">
      <alignment vertical="center"/>
    </xf>
    <xf numFmtId="0" fontId="60" fillId="0" borderId="11" applyNumberFormat="0" applyFill="0" applyAlignment="0" applyProtection="0">
      <alignment vertical="center"/>
    </xf>
    <xf numFmtId="0" fontId="60" fillId="0" borderId="11" applyNumberFormat="0" applyFill="0" applyAlignment="0" applyProtection="0">
      <alignment vertical="center"/>
    </xf>
    <xf numFmtId="0" fontId="60" fillId="0" borderId="11" applyNumberFormat="0" applyFill="0" applyAlignment="0" applyProtection="0">
      <alignment vertical="center"/>
    </xf>
    <xf numFmtId="0" fontId="85" fillId="0" borderId="6" applyNumberFormat="0" applyFill="0" applyProtection="0">
      <alignment horizontal="left" vertical="center"/>
    </xf>
    <xf numFmtId="0" fontId="60" fillId="0" borderId="11" applyNumberFormat="0" applyFill="0" applyAlignment="0" applyProtection="0">
      <alignment vertical="center"/>
    </xf>
    <xf numFmtId="0" fontId="60" fillId="0" borderId="11" applyNumberFormat="0" applyFill="0" applyAlignment="0" applyProtection="0">
      <alignment vertical="center"/>
    </xf>
    <xf numFmtId="0" fontId="60" fillId="0" borderId="11" applyNumberFormat="0" applyFill="0" applyAlignment="0" applyProtection="0">
      <alignment vertical="center"/>
    </xf>
    <xf numFmtId="0" fontId="60" fillId="0" borderId="0" applyNumberFormat="0" applyFill="0" applyBorder="0" applyAlignment="0" applyProtection="0">
      <alignment vertical="center"/>
    </xf>
    <xf numFmtId="0" fontId="60" fillId="0" borderId="11" applyNumberFormat="0" applyFill="0" applyAlignment="0" applyProtection="0">
      <alignment vertical="center"/>
    </xf>
    <xf numFmtId="0" fontId="60" fillId="0" borderId="11" applyNumberFormat="0" applyFill="0" applyAlignment="0" applyProtection="0">
      <alignment vertical="center"/>
    </xf>
    <xf numFmtId="0" fontId="60" fillId="0" borderId="11" applyNumberFormat="0" applyFill="0" applyAlignment="0" applyProtection="0">
      <alignment vertical="center"/>
    </xf>
    <xf numFmtId="0" fontId="96" fillId="0" borderId="1">
      <alignment horizontal="left" vertical="center"/>
    </xf>
    <xf numFmtId="0" fontId="60" fillId="0" borderId="11" applyNumberFormat="0" applyFill="0" applyAlignment="0" applyProtection="0">
      <alignment vertical="center"/>
    </xf>
    <xf numFmtId="0" fontId="12" fillId="0" borderId="0">
      <alignment vertical="center"/>
    </xf>
    <xf numFmtId="0" fontId="60" fillId="0" borderId="11" applyNumberFormat="0" applyFill="0" applyAlignment="0" applyProtection="0">
      <alignment vertical="center"/>
    </xf>
    <xf numFmtId="0" fontId="12" fillId="0" borderId="0">
      <alignment vertical="center"/>
    </xf>
    <xf numFmtId="1" fontId="85" fillId="0" borderId="13" applyFill="0" applyProtection="0">
      <alignment horizontal="center" vertical="center"/>
    </xf>
    <xf numFmtId="0" fontId="60" fillId="0" borderId="11" applyNumberFormat="0" applyFill="0" applyAlignment="0" applyProtection="0">
      <alignment vertical="center"/>
    </xf>
    <xf numFmtId="179" fontId="0" fillId="0" borderId="0" applyFont="0" applyFill="0" applyBorder="0" applyAlignment="0" applyProtection="0">
      <alignment vertical="center"/>
    </xf>
    <xf numFmtId="0" fontId="63" fillId="0" borderId="0" applyNumberFormat="0" applyFill="0" applyBorder="0" applyAlignment="0" applyProtection="0">
      <alignment vertical="center"/>
    </xf>
    <xf numFmtId="43" fontId="0" fillId="0" borderId="0" applyFont="0" applyFill="0" applyBorder="0" applyAlignment="0" applyProtection="0">
      <alignment vertical="center"/>
    </xf>
    <xf numFmtId="0" fontId="60" fillId="0" borderId="0" applyNumberFormat="0" applyFill="0" applyBorder="0" applyAlignment="0" applyProtection="0">
      <alignment vertical="center"/>
    </xf>
    <xf numFmtId="43" fontId="0" fillId="0" borderId="0" applyFon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43" fontId="0" fillId="0" borderId="0" applyFont="0" applyFill="0" applyBorder="0" applyAlignment="0" applyProtection="0">
      <alignment vertical="center"/>
    </xf>
    <xf numFmtId="0" fontId="60" fillId="0" borderId="0" applyNumberFormat="0" applyFill="0" applyBorder="0" applyAlignment="0" applyProtection="0">
      <alignment vertical="center"/>
    </xf>
    <xf numFmtId="43" fontId="0" fillId="0" borderId="0" applyFon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43" fontId="0" fillId="0" borderId="0" applyFon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43" fontId="0" fillId="0" borderId="0" applyFont="0" applyFill="0" applyBorder="0" applyAlignment="0" applyProtection="0">
      <alignment vertical="center"/>
    </xf>
    <xf numFmtId="0" fontId="60" fillId="0" borderId="0" applyNumberFormat="0" applyFill="0" applyBorder="0" applyAlignment="0" applyProtection="0">
      <alignment vertical="center"/>
    </xf>
    <xf numFmtId="0" fontId="82" fillId="38" borderId="0" applyNumberFormat="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60" fillId="0" borderId="0" applyNumberFormat="0" applyFill="0" applyBorder="0" applyAlignment="0" applyProtection="0">
      <alignment vertical="center"/>
    </xf>
    <xf numFmtId="43" fontId="0" fillId="0" borderId="0" applyFont="0" applyFill="0" applyBorder="0" applyAlignment="0" applyProtection="0">
      <alignment vertical="center"/>
    </xf>
    <xf numFmtId="0" fontId="60"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0" fillId="0" borderId="0">
      <alignment vertical="center"/>
    </xf>
    <xf numFmtId="0" fontId="52" fillId="0" borderId="0" applyNumberFormat="0" applyFill="0" applyBorder="0" applyAlignment="0" applyProtection="0">
      <alignment vertical="center"/>
    </xf>
    <xf numFmtId="0" fontId="104" fillId="52" borderId="27" applyNumberFormat="0" applyAlignment="0" applyProtection="0">
      <alignment vertical="center"/>
    </xf>
    <xf numFmtId="0" fontId="0" fillId="0" borderId="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2" fillId="0" borderId="0">
      <alignment vertical="center"/>
    </xf>
    <xf numFmtId="0" fontId="116" fillId="0" borderId="6" applyNumberFormat="0" applyFill="0" applyProtection="0">
      <alignment horizontal="center" vertical="center"/>
    </xf>
    <xf numFmtId="0" fontId="116" fillId="0" borderId="6" applyNumberFormat="0" applyFill="0" applyProtection="0">
      <alignment horizontal="center" vertical="center"/>
    </xf>
    <xf numFmtId="0" fontId="74" fillId="41" borderId="0" applyNumberFormat="0" applyBorder="0" applyAlignment="0" applyProtection="0">
      <alignment vertical="center"/>
    </xf>
    <xf numFmtId="0" fontId="116" fillId="0" borderId="6" applyNumberFormat="0" applyFill="0" applyProtection="0">
      <alignment horizontal="center" vertical="center"/>
    </xf>
    <xf numFmtId="0" fontId="116" fillId="0" borderId="6" applyNumberFormat="0" applyFill="0" applyProtection="0">
      <alignment horizontal="center" vertical="center"/>
    </xf>
    <xf numFmtId="0" fontId="82" fillId="36" borderId="0" applyNumberFormat="0" applyBorder="0" applyAlignment="0" applyProtection="0">
      <alignment vertical="center"/>
    </xf>
    <xf numFmtId="0" fontId="116" fillId="0" borderId="6" applyNumberFormat="0" applyFill="0" applyProtection="0">
      <alignment horizontal="center" vertical="center"/>
    </xf>
    <xf numFmtId="0" fontId="116" fillId="0" borderId="6" applyNumberFormat="0" applyFill="0" applyProtection="0">
      <alignment horizontal="center" vertical="center"/>
    </xf>
    <xf numFmtId="0" fontId="116" fillId="0" borderId="6" applyNumberFormat="0" applyFill="0" applyProtection="0">
      <alignment horizontal="center" vertical="center"/>
    </xf>
    <xf numFmtId="0" fontId="118" fillId="0" borderId="0" applyNumberFormat="0" applyFill="0" applyBorder="0" applyAlignment="0" applyProtection="0">
      <alignment vertical="center"/>
    </xf>
    <xf numFmtId="0" fontId="118" fillId="0" borderId="0" applyNumberFormat="0" applyFill="0" applyBorder="0" applyAlignment="0" applyProtection="0">
      <alignment vertical="center"/>
    </xf>
    <xf numFmtId="0" fontId="12" fillId="0" borderId="0">
      <alignment vertical="center"/>
    </xf>
    <xf numFmtId="0" fontId="62" fillId="0" borderId="13" applyNumberFormat="0" applyFill="0" applyProtection="0">
      <alignment horizontal="center" vertical="center"/>
    </xf>
    <xf numFmtId="0" fontId="12" fillId="0" borderId="0">
      <alignment vertical="center"/>
    </xf>
    <xf numFmtId="0" fontId="62" fillId="0" borderId="13" applyNumberFormat="0" applyFill="0" applyProtection="0">
      <alignment horizontal="center" vertical="center"/>
    </xf>
    <xf numFmtId="0" fontId="12" fillId="0" borderId="0">
      <alignment vertical="center"/>
    </xf>
    <xf numFmtId="0" fontId="12" fillId="0" borderId="0">
      <alignment vertical="center"/>
    </xf>
    <xf numFmtId="0" fontId="62" fillId="0" borderId="13" applyNumberFormat="0" applyFill="0" applyProtection="0">
      <alignment horizontal="center" vertical="center"/>
    </xf>
    <xf numFmtId="0" fontId="12" fillId="0" borderId="0">
      <alignment vertical="center"/>
    </xf>
    <xf numFmtId="0" fontId="62" fillId="0" borderId="13" applyNumberFormat="0" applyFill="0" applyProtection="0">
      <alignment horizontal="center" vertical="center"/>
    </xf>
    <xf numFmtId="0" fontId="12" fillId="0" borderId="0">
      <alignment vertical="center"/>
    </xf>
    <xf numFmtId="0" fontId="62" fillId="0" borderId="13" applyNumberFormat="0" applyFill="0" applyProtection="0">
      <alignment horizontal="center" vertical="center"/>
    </xf>
    <xf numFmtId="0" fontId="51" fillId="0" borderId="0" applyNumberFormat="0" applyFill="0" applyBorder="0" applyAlignment="0" applyProtection="0">
      <alignment vertical="center"/>
    </xf>
    <xf numFmtId="0" fontId="82" fillId="36" borderId="0" applyNumberFormat="0" applyBorder="0" applyAlignment="0" applyProtection="0">
      <alignment vertical="center"/>
    </xf>
    <xf numFmtId="0" fontId="82" fillId="36" borderId="0" applyNumberFormat="0" applyBorder="0" applyAlignment="0" applyProtection="0">
      <alignment vertical="center"/>
    </xf>
    <xf numFmtId="0" fontId="51" fillId="0" borderId="0" applyNumberFormat="0" applyFill="0" applyBorder="0" applyAlignment="0" applyProtection="0">
      <alignment vertical="center"/>
    </xf>
    <xf numFmtId="0" fontId="82" fillId="36" borderId="0" applyNumberFormat="0" applyBorder="0" applyAlignment="0" applyProtection="0">
      <alignment vertical="center"/>
    </xf>
    <xf numFmtId="0" fontId="82" fillId="36" borderId="0" applyNumberFormat="0" applyBorder="0" applyAlignment="0" applyProtection="0">
      <alignment vertical="center"/>
    </xf>
    <xf numFmtId="0" fontId="82" fillId="36" borderId="0" applyNumberFormat="0" applyBorder="0" applyAlignment="0" applyProtection="0">
      <alignment vertical="center"/>
    </xf>
    <xf numFmtId="0" fontId="82" fillId="38" borderId="0" applyNumberFormat="0" applyBorder="0" applyAlignment="0" applyProtection="0">
      <alignment vertical="center"/>
    </xf>
    <xf numFmtId="0" fontId="99" fillId="0" borderId="0" applyNumberFormat="0" applyFill="0" applyBorder="0" applyAlignment="0" applyProtection="0">
      <alignment vertical="center"/>
    </xf>
    <xf numFmtId="0" fontId="82" fillId="36" borderId="0" applyNumberFormat="0" applyBorder="0" applyAlignment="0" applyProtection="0">
      <alignment vertical="center"/>
    </xf>
    <xf numFmtId="0" fontId="82" fillId="36" borderId="0" applyNumberFormat="0" applyBorder="0" applyAlignment="0" applyProtection="0">
      <alignment vertical="center"/>
    </xf>
    <xf numFmtId="0" fontId="82" fillId="36" borderId="0" applyNumberFormat="0" applyBorder="0" applyAlignment="0" applyProtection="0">
      <alignment vertical="center"/>
    </xf>
    <xf numFmtId="0" fontId="82" fillId="36" borderId="0" applyNumberFormat="0" applyBorder="0" applyAlignment="0" applyProtection="0">
      <alignment vertical="center"/>
    </xf>
    <xf numFmtId="0" fontId="82" fillId="36" borderId="0" applyNumberFormat="0" applyBorder="0" applyAlignment="0" applyProtection="0">
      <alignment vertical="center"/>
    </xf>
    <xf numFmtId="0" fontId="82" fillId="36" borderId="0" applyNumberFormat="0" applyBorder="0" applyAlignment="0" applyProtection="0">
      <alignment vertical="center"/>
    </xf>
    <xf numFmtId="0" fontId="82" fillId="36" borderId="0" applyNumberFormat="0" applyBorder="0" applyAlignment="0" applyProtection="0">
      <alignment vertical="center"/>
    </xf>
    <xf numFmtId="0" fontId="100" fillId="38" borderId="0" applyNumberFormat="0" applyBorder="0" applyAlignment="0" applyProtection="0">
      <alignment vertical="center"/>
    </xf>
    <xf numFmtId="0" fontId="82" fillId="36" borderId="0" applyNumberFormat="0" applyBorder="0" applyAlignment="0" applyProtection="0">
      <alignment vertical="center"/>
    </xf>
    <xf numFmtId="0" fontId="12" fillId="0" borderId="0">
      <alignment vertical="center"/>
    </xf>
    <xf numFmtId="0" fontId="82" fillId="36" borderId="0" applyNumberFormat="0" applyBorder="0" applyAlignment="0" applyProtection="0">
      <alignment vertical="center"/>
    </xf>
    <xf numFmtId="0" fontId="100" fillId="38" borderId="0" applyNumberFormat="0" applyBorder="0" applyAlignment="0" applyProtection="0">
      <alignment vertical="center"/>
    </xf>
    <xf numFmtId="0" fontId="100" fillId="38" borderId="0" applyNumberFormat="0" applyBorder="0" applyAlignment="0" applyProtection="0">
      <alignment vertical="center"/>
    </xf>
    <xf numFmtId="0" fontId="82" fillId="38" borderId="0" applyNumberFormat="0" applyBorder="0" applyAlignment="0" applyProtection="0">
      <alignment vertical="center"/>
    </xf>
    <xf numFmtId="0" fontId="82" fillId="38" borderId="0" applyNumberFormat="0" applyBorder="0" applyAlignment="0" applyProtection="0">
      <alignment vertical="center"/>
    </xf>
    <xf numFmtId="0" fontId="82" fillId="38" borderId="0" applyNumberFormat="0" applyBorder="0" applyAlignment="0" applyProtection="0">
      <alignment vertical="center"/>
    </xf>
    <xf numFmtId="0" fontId="82" fillId="38" borderId="0" applyNumberFormat="0" applyBorder="0" applyAlignment="0" applyProtection="0">
      <alignment vertical="center"/>
    </xf>
    <xf numFmtId="0" fontId="82" fillId="38" borderId="0" applyNumberFormat="0" applyBorder="0" applyAlignment="0" applyProtection="0">
      <alignment vertical="center"/>
    </xf>
    <xf numFmtId="0" fontId="82" fillId="38" borderId="0" applyNumberFormat="0" applyBorder="0" applyAlignment="0" applyProtection="0">
      <alignment vertical="center"/>
    </xf>
    <xf numFmtId="0" fontId="82" fillId="38" borderId="0" applyNumberFormat="0" applyBorder="0" applyAlignment="0" applyProtection="0">
      <alignment vertical="center"/>
    </xf>
    <xf numFmtId="0" fontId="12" fillId="0" borderId="0">
      <alignment vertical="center"/>
    </xf>
    <xf numFmtId="0" fontId="100" fillId="36" borderId="0" applyNumberFormat="0" applyBorder="0" applyAlignment="0" applyProtection="0">
      <alignment vertical="center"/>
    </xf>
    <xf numFmtId="0" fontId="100" fillId="36" borderId="0" applyNumberFormat="0" applyBorder="0" applyAlignment="0" applyProtection="0">
      <alignment vertical="center"/>
    </xf>
    <xf numFmtId="0" fontId="100" fillId="36" borderId="0" applyNumberFormat="0" applyBorder="0" applyAlignment="0" applyProtection="0">
      <alignment vertical="center"/>
    </xf>
    <xf numFmtId="0" fontId="100" fillId="36" borderId="0" applyNumberFormat="0" applyBorder="0" applyAlignment="0" applyProtection="0">
      <alignment vertical="center"/>
    </xf>
    <xf numFmtId="0" fontId="0" fillId="0" borderId="0">
      <alignment vertical="center"/>
    </xf>
    <xf numFmtId="0" fontId="100" fillId="36" borderId="0" applyNumberFormat="0" applyBorder="0" applyAlignment="0" applyProtection="0">
      <alignment vertical="center"/>
    </xf>
    <xf numFmtId="0" fontId="100" fillId="36" borderId="0" applyNumberFormat="0" applyBorder="0" applyAlignment="0" applyProtection="0">
      <alignment vertical="center"/>
    </xf>
    <xf numFmtId="0" fontId="83" fillId="40" borderId="0" applyNumberFormat="0" applyBorder="0" applyAlignment="0" applyProtection="0">
      <alignment vertical="center"/>
    </xf>
    <xf numFmtId="0" fontId="100" fillId="36" borderId="0" applyNumberFormat="0" applyBorder="0" applyAlignment="0" applyProtection="0">
      <alignment vertical="center"/>
    </xf>
    <xf numFmtId="0" fontId="81" fillId="36" borderId="0" applyNumberFormat="0" applyBorder="0" applyAlignment="0" applyProtection="0">
      <alignment vertical="center"/>
    </xf>
    <xf numFmtId="0" fontId="82" fillId="38" borderId="0" applyNumberFormat="0" applyBorder="0" applyAlignment="0" applyProtection="0">
      <alignment vertical="center"/>
    </xf>
    <xf numFmtId="0" fontId="104" fillId="52" borderId="27" applyNumberFormat="0" applyAlignment="0" applyProtection="0">
      <alignment vertical="center"/>
    </xf>
    <xf numFmtId="0" fontId="12" fillId="0" borderId="0">
      <alignment vertical="center"/>
    </xf>
    <xf numFmtId="0" fontId="12" fillId="0" borderId="0">
      <alignment vertical="center"/>
    </xf>
    <xf numFmtId="0" fontId="101" fillId="0" borderId="0">
      <alignment vertical="center"/>
    </xf>
    <xf numFmtId="0" fontId="82" fillId="38" borderId="0" applyNumberFormat="0" applyBorder="0" applyAlignment="0" applyProtection="0">
      <alignment vertical="center"/>
    </xf>
    <xf numFmtId="0" fontId="104" fillId="52" borderId="27" applyNumberFormat="0" applyAlignment="0" applyProtection="0">
      <alignment vertical="center"/>
    </xf>
    <xf numFmtId="0" fontId="12" fillId="0" borderId="0">
      <alignment vertical="center"/>
    </xf>
    <xf numFmtId="0" fontId="6" fillId="0" borderId="0">
      <alignment vertical="center"/>
    </xf>
    <xf numFmtId="0" fontId="6" fillId="0" borderId="0">
      <alignment vertical="center"/>
    </xf>
    <xf numFmtId="0" fontId="82" fillId="38" borderId="0" applyNumberFormat="0" applyBorder="0" applyAlignment="0" applyProtection="0">
      <alignment vertical="center"/>
    </xf>
    <xf numFmtId="0" fontId="6" fillId="0" borderId="0">
      <alignment vertical="center"/>
    </xf>
    <xf numFmtId="0" fontId="82" fillId="38"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47" fillId="0" borderId="8" applyNumberFormat="0" applyFill="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74" fillId="25" borderId="0" applyNumberFormat="0" applyBorder="0" applyAlignment="0" applyProtection="0">
      <alignment vertical="center"/>
    </xf>
    <xf numFmtId="0" fontId="12" fillId="0" borderId="0">
      <alignment vertical="center"/>
    </xf>
    <xf numFmtId="0" fontId="12" fillId="0" borderId="0">
      <alignment vertical="center"/>
    </xf>
    <xf numFmtId="0" fontId="80" fillId="35" borderId="21" applyNumberFormat="0" applyAlignment="0" applyProtection="0">
      <alignment vertical="center"/>
    </xf>
    <xf numFmtId="0" fontId="0" fillId="0" borderId="0">
      <alignment vertical="center"/>
    </xf>
    <xf numFmtId="0" fontId="0" fillId="0" borderId="0">
      <alignment vertical="center"/>
    </xf>
    <xf numFmtId="0" fontId="117" fillId="0" borderId="0" applyNumberFormat="0" applyFill="0" applyBorder="0" applyAlignment="0" applyProtection="0">
      <alignment vertical="center"/>
    </xf>
    <xf numFmtId="0" fontId="12" fillId="0" borderId="0">
      <alignment vertical="center"/>
    </xf>
    <xf numFmtId="0" fontId="12" fillId="0" borderId="0">
      <alignment vertical="center"/>
    </xf>
    <xf numFmtId="0" fontId="0" fillId="24" borderId="28" applyNumberFormat="0" applyFont="0" applyAlignment="0" applyProtection="0">
      <alignment vertical="center"/>
    </xf>
    <xf numFmtId="0" fontId="0" fillId="0" borderId="0">
      <alignment vertical="center"/>
    </xf>
    <xf numFmtId="0" fontId="12" fillId="0" borderId="0">
      <alignment vertical="center"/>
    </xf>
    <xf numFmtId="0" fontId="0" fillId="24" borderId="28" applyNumberFormat="0" applyFont="0" applyAlignment="0" applyProtection="0">
      <alignment vertical="center"/>
    </xf>
    <xf numFmtId="0" fontId="0" fillId="0" borderId="0">
      <alignment vertical="center"/>
    </xf>
    <xf numFmtId="0" fontId="12" fillId="0" borderId="0">
      <alignment vertical="center"/>
    </xf>
    <xf numFmtId="0" fontId="12" fillId="0" borderId="0"/>
    <xf numFmtId="0" fontId="12" fillId="0" borderId="0">
      <alignment vertical="center"/>
    </xf>
    <xf numFmtId="0" fontId="0" fillId="24" borderId="28" applyNumberFormat="0" applyFont="0" applyAlignment="0" applyProtection="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83" fillId="40" borderId="0" applyNumberFormat="0" applyBorder="0" applyAlignment="0" applyProtection="0">
      <alignment vertical="center"/>
    </xf>
    <xf numFmtId="0" fontId="58" fillId="63" borderId="0" applyNumberFormat="0" applyBorder="0" applyAlignment="0" applyProtection="0">
      <alignment vertical="center"/>
    </xf>
    <xf numFmtId="0" fontId="12" fillId="0" borderId="0">
      <alignment vertical="center"/>
    </xf>
    <xf numFmtId="0" fontId="12" fillId="0" borderId="0">
      <alignment vertical="center"/>
    </xf>
    <xf numFmtId="0" fontId="83" fillId="40"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58" fillId="54"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1" fontId="85" fillId="0" borderId="13" applyFill="0" applyProtection="0">
      <alignment horizontal="center" vertical="center"/>
    </xf>
    <xf numFmtId="0" fontId="12" fillId="0" borderId="0">
      <alignment vertical="center"/>
    </xf>
    <xf numFmtId="1" fontId="85" fillId="0" borderId="13" applyFill="0" applyProtection="0">
      <alignment horizontal="center" vertical="center"/>
    </xf>
    <xf numFmtId="0" fontId="12" fillId="0" borderId="0">
      <alignment vertical="center"/>
    </xf>
    <xf numFmtId="0" fontId="6"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87" fillId="5" borderId="22" applyNumberFormat="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04" fillId="52" borderId="27" applyNumberFormat="0" applyAlignment="0" applyProtection="0">
      <alignment vertical="center"/>
    </xf>
    <xf numFmtId="0" fontId="86" fillId="25"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80" fillId="35" borderId="21" applyNumberFormat="0" applyAlignment="0" applyProtection="0">
      <alignment vertical="center"/>
    </xf>
    <xf numFmtId="0" fontId="12" fillId="0" borderId="0">
      <alignment vertical="center"/>
    </xf>
    <xf numFmtId="0" fontId="12" fillId="0" borderId="0">
      <alignment vertical="center"/>
    </xf>
    <xf numFmtId="0" fontId="87" fillId="5" borderId="22" applyNumberFormat="0" applyAlignment="0" applyProtection="0">
      <alignment vertical="center"/>
    </xf>
    <xf numFmtId="0" fontId="80" fillId="35" borderId="21" applyNumberFormat="0" applyAlignment="0" applyProtection="0">
      <alignment vertical="center"/>
    </xf>
    <xf numFmtId="0" fontId="12" fillId="0" borderId="0">
      <alignment vertical="center"/>
    </xf>
    <xf numFmtId="179" fontId="0" fillId="0" borderId="0" applyFont="0" applyFill="0" applyBorder="0" applyAlignment="0" applyProtection="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80" fillId="35" borderId="21" applyNumberFormat="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04" fillId="52" borderId="27"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7" fillId="5" borderId="22" applyNumberFormat="0" applyAlignment="0" applyProtection="0">
      <alignment vertical="center"/>
    </xf>
    <xf numFmtId="0" fontId="12" fillId="0" borderId="0">
      <alignment vertical="center"/>
    </xf>
    <xf numFmtId="0" fontId="87" fillId="5" borderId="22" applyNumberFormat="0" applyAlignment="0" applyProtection="0">
      <alignment vertical="center"/>
    </xf>
    <xf numFmtId="0" fontId="12" fillId="0" borderId="0">
      <alignment vertical="center"/>
    </xf>
    <xf numFmtId="0" fontId="83" fillId="40" borderId="0" applyNumberFormat="0" applyBorder="0" applyAlignment="0" applyProtection="0">
      <alignment vertical="center"/>
    </xf>
    <xf numFmtId="0" fontId="0" fillId="0" borderId="0">
      <alignment vertical="center"/>
    </xf>
    <xf numFmtId="0" fontId="83" fillId="40" borderId="0" applyNumberFormat="0" applyBorder="0" applyAlignment="0" applyProtection="0">
      <alignment vertical="center"/>
    </xf>
    <xf numFmtId="0" fontId="0" fillId="0" borderId="0">
      <alignment vertical="center"/>
    </xf>
    <xf numFmtId="0" fontId="83" fillId="40"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07" fillId="66" borderId="0" applyNumberFormat="0" applyBorder="0" applyAlignment="0" applyProtection="0">
      <alignment vertical="center"/>
    </xf>
    <xf numFmtId="0" fontId="12" fillId="0" borderId="0">
      <alignment vertical="center"/>
    </xf>
    <xf numFmtId="0" fontId="12" fillId="0" borderId="0">
      <alignment vertical="center"/>
    </xf>
    <xf numFmtId="0" fontId="80" fillId="35" borderId="21" applyNumberFormat="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85" fillId="0" borderId="0">
      <alignment vertical="center"/>
    </xf>
    <xf numFmtId="0" fontId="12" fillId="0" borderId="0">
      <alignment vertical="center"/>
    </xf>
    <xf numFmtId="0" fontId="12" fillId="0" borderId="0">
      <alignment vertical="center"/>
    </xf>
    <xf numFmtId="0" fontId="87" fillId="5" borderId="22" applyNumberFormat="0" applyAlignment="0" applyProtection="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77" fillId="0" borderId="18" applyNumberFormat="0" applyFill="0" applyAlignment="0" applyProtection="0">
      <alignment vertical="center"/>
    </xf>
    <xf numFmtId="0" fontId="0" fillId="0" borderId="0">
      <alignment vertical="center"/>
    </xf>
    <xf numFmtId="0" fontId="74" fillId="41" borderId="0" applyNumberFormat="0" applyBorder="0" applyAlignment="0" applyProtection="0">
      <alignment vertical="center"/>
    </xf>
    <xf numFmtId="0" fontId="0" fillId="0" borderId="0">
      <alignment vertical="center"/>
    </xf>
    <xf numFmtId="0" fontId="0" fillId="0" borderId="0">
      <alignment vertical="center"/>
    </xf>
    <xf numFmtId="0" fontId="6" fillId="0" borderId="0" applyAlignment="0"/>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2" fillId="0" borderId="0">
      <alignment vertical="center"/>
    </xf>
    <xf numFmtId="0" fontId="0" fillId="0" borderId="0">
      <alignment vertical="center"/>
    </xf>
    <xf numFmtId="0" fontId="0" fillId="0" borderId="0">
      <alignment vertical="center"/>
    </xf>
    <xf numFmtId="0" fontId="0" fillId="24" borderId="28" applyNumberFormat="0" applyFont="0" applyAlignment="0" applyProtection="0">
      <alignment vertical="center"/>
    </xf>
    <xf numFmtId="0" fontId="96" fillId="0" borderId="1">
      <alignment horizontal="left" vertical="center"/>
    </xf>
    <xf numFmtId="0" fontId="96" fillId="0" borderId="1">
      <alignment horizontal="left" vertical="center"/>
    </xf>
    <xf numFmtId="0" fontId="0" fillId="24" borderId="28" applyNumberFormat="0" applyFont="0" applyAlignment="0" applyProtection="0">
      <alignment vertical="center"/>
    </xf>
    <xf numFmtId="0" fontId="96" fillId="0" borderId="1">
      <alignment horizontal="left" vertical="center"/>
    </xf>
    <xf numFmtId="0" fontId="96" fillId="0" borderId="1">
      <alignment horizontal="left" vertical="center"/>
    </xf>
    <xf numFmtId="0" fontId="96" fillId="0" borderId="1">
      <alignment horizontal="left" vertical="center"/>
    </xf>
    <xf numFmtId="0" fontId="0" fillId="0" borderId="0">
      <alignment vertical="center"/>
    </xf>
    <xf numFmtId="0" fontId="0" fillId="0" borderId="0">
      <alignment vertical="center"/>
    </xf>
    <xf numFmtId="0" fontId="12" fillId="0" borderId="0">
      <alignment vertical="center"/>
    </xf>
    <xf numFmtId="0" fontId="95" fillId="5" borderId="27" applyNumberFormat="0" applyAlignment="0" applyProtection="0">
      <alignment vertical="center"/>
    </xf>
    <xf numFmtId="0" fontId="12" fillId="0" borderId="0">
      <alignment vertical="center"/>
    </xf>
    <xf numFmtId="1" fontId="85" fillId="0" borderId="13" applyFill="0" applyProtection="0">
      <alignment horizontal="center" vertical="center"/>
    </xf>
    <xf numFmtId="0" fontId="12" fillId="0" borderId="0">
      <alignment vertical="center"/>
    </xf>
    <xf numFmtId="0" fontId="95" fillId="5" borderId="27" applyNumberFormat="0" applyAlignment="0" applyProtection="0">
      <alignment vertical="center"/>
    </xf>
    <xf numFmtId="0" fontId="12" fillId="0" borderId="0">
      <alignment vertical="center"/>
    </xf>
    <xf numFmtId="0" fontId="12" fillId="0" borderId="0">
      <alignment vertical="center"/>
    </xf>
    <xf numFmtId="0" fontId="98" fillId="0" borderId="0" applyNumberFormat="0" applyFill="0" applyBorder="0" applyAlignment="0" applyProtection="0">
      <alignment vertical="top"/>
      <protection locked="0"/>
    </xf>
    <xf numFmtId="0" fontId="119" fillId="0" borderId="0" applyNumberFormat="0" applyFill="0" applyBorder="0" applyAlignment="0" applyProtection="0">
      <alignment vertical="top"/>
      <protection locked="0"/>
    </xf>
    <xf numFmtId="0" fontId="120" fillId="0" borderId="0" applyNumberFormat="0" applyFill="0" applyBorder="0" applyAlignment="0" applyProtection="0">
      <alignment vertical="top"/>
      <protection locked="0"/>
    </xf>
    <xf numFmtId="0" fontId="120" fillId="0" borderId="0" applyNumberFormat="0" applyFill="0" applyBorder="0" applyAlignment="0" applyProtection="0">
      <alignment vertical="top"/>
      <protection locked="0"/>
    </xf>
    <xf numFmtId="0" fontId="120" fillId="0" borderId="0" applyNumberFormat="0" applyFill="0" applyBorder="0" applyAlignment="0" applyProtection="0">
      <alignment vertical="top"/>
      <protection locked="0"/>
    </xf>
    <xf numFmtId="0" fontId="120" fillId="0" borderId="0" applyNumberFormat="0" applyFill="0" applyBorder="0" applyAlignment="0" applyProtection="0">
      <alignment vertical="top"/>
      <protection locked="0"/>
    </xf>
    <xf numFmtId="0" fontId="120" fillId="0" borderId="0" applyNumberFormat="0" applyFill="0" applyBorder="0" applyAlignment="0" applyProtection="0">
      <alignment vertical="top"/>
      <protection locked="0"/>
    </xf>
    <xf numFmtId="0" fontId="120" fillId="0" borderId="0" applyNumberFormat="0" applyFill="0" applyBorder="0" applyAlignment="0" applyProtection="0">
      <alignment vertical="top"/>
      <protection locked="0"/>
    </xf>
    <xf numFmtId="0" fontId="74" fillId="25" borderId="0" applyNumberFormat="0" applyBorder="0" applyAlignment="0" applyProtection="0">
      <alignment vertical="center"/>
    </xf>
    <xf numFmtId="0" fontId="74" fillId="25" borderId="0" applyNumberFormat="0" applyBorder="0" applyAlignment="0" applyProtection="0">
      <alignment vertical="center"/>
    </xf>
    <xf numFmtId="0" fontId="74" fillId="25" borderId="0" applyNumberFormat="0" applyBorder="0" applyAlignment="0" applyProtection="0">
      <alignment vertical="center"/>
    </xf>
    <xf numFmtId="0" fontId="74" fillId="25" borderId="0" applyNumberFormat="0" applyBorder="0" applyAlignment="0" applyProtection="0">
      <alignment vertical="center"/>
    </xf>
    <xf numFmtId="0" fontId="74" fillId="25" borderId="0" applyNumberFormat="0" applyBorder="0" applyAlignment="0" applyProtection="0">
      <alignment vertical="center"/>
    </xf>
    <xf numFmtId="0" fontId="74" fillId="25" borderId="0" applyNumberFormat="0" applyBorder="0" applyAlignment="0" applyProtection="0">
      <alignment vertical="center"/>
    </xf>
    <xf numFmtId="0" fontId="74" fillId="25" borderId="0" applyNumberFormat="0" applyBorder="0" applyAlignment="0" applyProtection="0">
      <alignment vertical="center"/>
    </xf>
    <xf numFmtId="0" fontId="86" fillId="25" borderId="0" applyNumberFormat="0" applyBorder="0" applyAlignment="0" applyProtection="0">
      <alignment vertical="center"/>
    </xf>
    <xf numFmtId="0" fontId="85" fillId="0" borderId="6" applyNumberFormat="0" applyFill="0" applyProtection="0">
      <alignment horizontal="left" vertical="center"/>
    </xf>
    <xf numFmtId="0" fontId="74" fillId="25" borderId="0" applyNumberFormat="0" applyBorder="0" applyAlignment="0" applyProtection="0">
      <alignment vertical="center"/>
    </xf>
    <xf numFmtId="0" fontId="86" fillId="41" borderId="0" applyNumberFormat="0" applyBorder="0" applyAlignment="0" applyProtection="0">
      <alignment vertical="center"/>
    </xf>
    <xf numFmtId="0" fontId="86" fillId="41" borderId="0" applyNumberFormat="0" applyBorder="0" applyAlignment="0" applyProtection="0">
      <alignment vertical="center"/>
    </xf>
    <xf numFmtId="0" fontId="86" fillId="41" borderId="0" applyNumberFormat="0" applyBorder="0" applyAlignment="0" applyProtection="0">
      <alignment vertical="center"/>
    </xf>
    <xf numFmtId="0" fontId="74" fillId="41" borderId="0" applyNumberFormat="0" applyBorder="0" applyAlignment="0" applyProtection="0">
      <alignment vertical="center"/>
    </xf>
    <xf numFmtId="0" fontId="74" fillId="41" borderId="0" applyNumberFormat="0" applyBorder="0" applyAlignment="0" applyProtection="0">
      <alignment vertical="center"/>
    </xf>
    <xf numFmtId="0" fontId="74" fillId="41" borderId="0" applyNumberFormat="0" applyBorder="0" applyAlignment="0" applyProtection="0">
      <alignment vertical="center"/>
    </xf>
    <xf numFmtId="0" fontId="74" fillId="41" borderId="0" applyNumberFormat="0" applyBorder="0" applyAlignment="0" applyProtection="0">
      <alignment vertical="center"/>
    </xf>
    <xf numFmtId="0" fontId="74" fillId="41" borderId="0" applyNumberFormat="0" applyBorder="0" applyAlignment="0" applyProtection="0">
      <alignment vertical="center"/>
    </xf>
    <xf numFmtId="0" fontId="74" fillId="41" borderId="0" applyNumberFormat="0" applyBorder="0" applyAlignment="0" applyProtection="0">
      <alignment vertical="center"/>
    </xf>
    <xf numFmtId="0" fontId="74" fillId="41" borderId="0" applyNumberFormat="0" applyBorder="0" applyAlignment="0" applyProtection="0">
      <alignment vertical="center"/>
    </xf>
    <xf numFmtId="0" fontId="74" fillId="41" borderId="0" applyNumberFormat="0" applyBorder="0" applyAlignment="0" applyProtection="0">
      <alignment vertical="center"/>
    </xf>
    <xf numFmtId="0" fontId="51" fillId="0" borderId="0" applyNumberFormat="0" applyFill="0" applyBorder="0" applyAlignment="0" applyProtection="0">
      <alignment vertical="center"/>
    </xf>
    <xf numFmtId="0" fontId="74" fillId="41" borderId="0" applyNumberFormat="0" applyBorder="0" applyAlignment="0" applyProtection="0">
      <alignment vertical="center"/>
    </xf>
    <xf numFmtId="0" fontId="51" fillId="0" borderId="0" applyNumberFormat="0" applyFill="0" applyBorder="0" applyAlignment="0" applyProtection="0">
      <alignment vertical="center"/>
    </xf>
    <xf numFmtId="0" fontId="74" fillId="41" borderId="0" applyNumberFormat="0" applyBorder="0" applyAlignment="0" applyProtection="0">
      <alignment vertical="center"/>
    </xf>
    <xf numFmtId="0" fontId="74" fillId="41" borderId="0" applyNumberFormat="0" applyBorder="0" applyAlignment="0" applyProtection="0">
      <alignment vertical="center"/>
    </xf>
    <xf numFmtId="0" fontId="74" fillId="41" borderId="0" applyNumberFormat="0" applyBorder="0" applyAlignment="0" applyProtection="0">
      <alignment vertical="center"/>
    </xf>
    <xf numFmtId="0" fontId="74" fillId="41" borderId="0" applyNumberFormat="0" applyBorder="0" applyAlignment="0" applyProtection="0">
      <alignment vertical="center"/>
    </xf>
    <xf numFmtId="0" fontId="74" fillId="41" borderId="0" applyNumberFormat="0" applyBorder="0" applyAlignment="0" applyProtection="0">
      <alignment vertical="center"/>
    </xf>
    <xf numFmtId="0" fontId="86" fillId="25" borderId="0" applyNumberFormat="0" applyBorder="0" applyAlignment="0" applyProtection="0">
      <alignment vertical="center"/>
    </xf>
    <xf numFmtId="0" fontId="86" fillId="25" borderId="0" applyNumberFormat="0" applyBorder="0" applyAlignment="0" applyProtection="0">
      <alignment vertical="center"/>
    </xf>
    <xf numFmtId="0" fontId="86" fillId="25" borderId="0" applyNumberFormat="0" applyBorder="0" applyAlignment="0" applyProtection="0">
      <alignment vertical="center"/>
    </xf>
    <xf numFmtId="0" fontId="86" fillId="25" borderId="0" applyNumberFormat="0" applyBorder="0" applyAlignment="0" applyProtection="0">
      <alignment vertical="center"/>
    </xf>
    <xf numFmtId="0" fontId="86" fillId="25" borderId="0" applyNumberFormat="0" applyBorder="0" applyAlignment="0" applyProtection="0">
      <alignment vertical="center"/>
    </xf>
    <xf numFmtId="0" fontId="86" fillId="25" borderId="0" applyNumberFormat="0" applyBorder="0" applyAlignment="0" applyProtection="0">
      <alignment vertical="center"/>
    </xf>
    <xf numFmtId="0" fontId="74" fillId="41" borderId="0" applyNumberFormat="0" applyBorder="0" applyAlignment="0" applyProtection="0">
      <alignment vertical="center"/>
    </xf>
    <xf numFmtId="0" fontId="74" fillId="41" borderId="0" applyNumberFormat="0" applyBorder="0" applyAlignment="0" applyProtection="0">
      <alignment vertical="center"/>
    </xf>
    <xf numFmtId="0" fontId="121" fillId="0" borderId="0" applyNumberFormat="0" applyFill="0" applyBorder="0" applyAlignment="0" applyProtection="0">
      <alignment vertical="top"/>
      <protection locked="0"/>
    </xf>
    <xf numFmtId="0" fontId="121" fillId="0" borderId="0" applyNumberFormat="0" applyFill="0" applyBorder="0" applyAlignment="0" applyProtection="0">
      <alignment vertical="top"/>
      <protection locked="0"/>
    </xf>
    <xf numFmtId="0" fontId="121" fillId="0" borderId="0" applyNumberFormat="0" applyFill="0" applyBorder="0" applyAlignment="0" applyProtection="0">
      <alignment vertical="top"/>
      <protection locked="0"/>
    </xf>
    <xf numFmtId="0" fontId="121" fillId="0" borderId="0" applyNumberFormat="0" applyFill="0" applyBorder="0" applyAlignment="0" applyProtection="0">
      <alignment vertical="top"/>
      <protection locked="0"/>
    </xf>
    <xf numFmtId="0" fontId="47" fillId="0" borderId="8" applyNumberFormat="0" applyFill="0" applyAlignment="0" applyProtection="0">
      <alignment vertical="center"/>
    </xf>
    <xf numFmtId="0" fontId="47" fillId="0" borderId="8" applyNumberFormat="0" applyFill="0" applyAlignment="0" applyProtection="0">
      <alignment vertical="center"/>
    </xf>
    <xf numFmtId="0" fontId="47" fillId="0" borderId="8" applyNumberFormat="0" applyFill="0" applyAlignment="0" applyProtection="0">
      <alignment vertical="center"/>
    </xf>
    <xf numFmtId="0" fontId="47" fillId="0" borderId="33" applyNumberFormat="0" applyFill="0" applyAlignment="0" applyProtection="0">
      <alignment vertical="center"/>
    </xf>
    <xf numFmtId="0" fontId="99" fillId="0" borderId="0" applyNumberFormat="0" applyFill="0" applyBorder="0" applyAlignment="0" applyProtection="0">
      <alignment vertical="center"/>
    </xf>
    <xf numFmtId="0" fontId="80" fillId="35" borderId="21" applyNumberFormat="0" applyAlignment="0" applyProtection="0">
      <alignment vertical="center"/>
    </xf>
    <xf numFmtId="0" fontId="47" fillId="0" borderId="8" applyNumberFormat="0" applyFill="0" applyAlignment="0" applyProtection="0">
      <alignment vertical="center"/>
    </xf>
    <xf numFmtId="0" fontId="80" fillId="35" borderId="21" applyNumberFormat="0" applyAlignment="0" applyProtection="0">
      <alignment vertical="center"/>
    </xf>
    <xf numFmtId="0" fontId="47" fillId="0" borderId="8" applyNumberFormat="0" applyFill="0" applyAlignment="0" applyProtection="0">
      <alignment vertical="center"/>
    </xf>
    <xf numFmtId="0" fontId="80" fillId="35" borderId="21" applyNumberFormat="0" applyAlignment="0" applyProtection="0">
      <alignment vertical="center"/>
    </xf>
    <xf numFmtId="0" fontId="47" fillId="0" borderId="8" applyNumberFormat="0" applyFill="0" applyAlignment="0" applyProtection="0">
      <alignment vertical="center"/>
    </xf>
    <xf numFmtId="0" fontId="80" fillId="35" borderId="21" applyNumberFormat="0" applyAlignment="0" applyProtection="0">
      <alignment vertical="center"/>
    </xf>
    <xf numFmtId="0" fontId="47" fillId="0" borderId="8" applyNumberFormat="0" applyFill="0" applyAlignment="0" applyProtection="0">
      <alignment vertical="center"/>
    </xf>
    <xf numFmtId="0" fontId="80" fillId="35" borderId="21" applyNumberFormat="0" applyAlignment="0" applyProtection="0">
      <alignment vertical="center"/>
    </xf>
    <xf numFmtId="0" fontId="47" fillId="0" borderId="33" applyNumberFormat="0" applyFill="0" applyAlignment="0" applyProtection="0">
      <alignment vertical="center"/>
    </xf>
    <xf numFmtId="0" fontId="47" fillId="0" borderId="8" applyNumberFormat="0" applyFill="0" applyAlignment="0" applyProtection="0">
      <alignment vertical="center"/>
    </xf>
    <xf numFmtId="0" fontId="47" fillId="0" borderId="8" applyNumberFormat="0" applyFill="0" applyAlignment="0" applyProtection="0">
      <alignment vertical="center"/>
    </xf>
    <xf numFmtId="0" fontId="47" fillId="0" borderId="8" applyNumberFormat="0" applyFill="0" applyAlignment="0" applyProtection="0">
      <alignment vertical="center"/>
    </xf>
    <xf numFmtId="0" fontId="47" fillId="0" borderId="8" applyNumberFormat="0" applyFill="0" applyAlignment="0" applyProtection="0">
      <alignment vertical="center"/>
    </xf>
    <xf numFmtId="0" fontId="99" fillId="0" borderId="0" applyNumberFormat="0" applyFill="0" applyBorder="0" applyAlignment="0" applyProtection="0">
      <alignment vertical="center"/>
    </xf>
    <xf numFmtId="0" fontId="47" fillId="0" borderId="8" applyNumberFormat="0" applyFill="0" applyAlignment="0" applyProtection="0">
      <alignment vertical="center"/>
    </xf>
    <xf numFmtId="0" fontId="47" fillId="0" borderId="8" applyNumberFormat="0" applyFill="0" applyAlignment="0" applyProtection="0">
      <alignment vertical="center"/>
    </xf>
    <xf numFmtId="0" fontId="47" fillId="0" borderId="8" applyNumberFormat="0" applyFill="0" applyAlignment="0" applyProtection="0">
      <alignment vertical="center"/>
    </xf>
    <xf numFmtId="0" fontId="47" fillId="0" borderId="8" applyNumberFormat="0" applyFill="0" applyAlignment="0" applyProtection="0">
      <alignment vertical="center"/>
    </xf>
    <xf numFmtId="0" fontId="47" fillId="0" borderId="8" applyNumberFormat="0" applyFill="0" applyAlignment="0" applyProtection="0">
      <alignment vertical="center"/>
    </xf>
    <xf numFmtId="0" fontId="47" fillId="0" borderId="8" applyNumberFormat="0" applyFill="0" applyAlignment="0" applyProtection="0">
      <alignment vertical="center"/>
    </xf>
    <xf numFmtId="0" fontId="47" fillId="0" borderId="8" applyNumberFormat="0" applyFill="0" applyAlignment="0" applyProtection="0">
      <alignment vertical="center"/>
    </xf>
    <xf numFmtId="0" fontId="47" fillId="0" borderId="8" applyNumberFormat="0" applyFill="0" applyAlignment="0" applyProtection="0">
      <alignment vertical="center"/>
    </xf>
    <xf numFmtId="0" fontId="99" fillId="0" borderId="0" applyNumberFormat="0" applyFill="0" applyBorder="0" applyAlignment="0" applyProtection="0">
      <alignment vertical="center"/>
    </xf>
    <xf numFmtId="0" fontId="47" fillId="0" borderId="8" applyNumberFormat="0" applyFill="0" applyAlignment="0" applyProtection="0">
      <alignment vertical="center"/>
    </xf>
    <xf numFmtId="0" fontId="47" fillId="0" borderId="8" applyNumberFormat="0" applyFill="0" applyAlignment="0" applyProtection="0">
      <alignment vertical="center"/>
    </xf>
    <xf numFmtId="0" fontId="47" fillId="0" borderId="8" applyNumberFormat="0" applyFill="0" applyAlignment="0" applyProtection="0">
      <alignment vertical="center"/>
    </xf>
    <xf numFmtId="0" fontId="47" fillId="0" borderId="8" applyNumberFormat="0" applyFill="0" applyAlignment="0" applyProtection="0">
      <alignment vertical="center"/>
    </xf>
    <xf numFmtId="0" fontId="47" fillId="0" borderId="8" applyNumberFormat="0" applyFill="0" applyAlignment="0" applyProtection="0">
      <alignment vertical="center"/>
    </xf>
    <xf numFmtId="0" fontId="47" fillId="0" borderId="8" applyNumberFormat="0" applyFill="0" applyAlignment="0" applyProtection="0">
      <alignment vertical="center"/>
    </xf>
    <xf numFmtId="0" fontId="47" fillId="0" borderId="8" applyNumberFormat="0" applyFill="0" applyAlignment="0" applyProtection="0">
      <alignment vertical="center"/>
    </xf>
    <xf numFmtId="0" fontId="47" fillId="0" borderId="8" applyNumberFormat="0" applyFill="0" applyAlignment="0" applyProtection="0">
      <alignment vertical="center"/>
    </xf>
    <xf numFmtId="0" fontId="47" fillId="0" borderId="8" applyNumberFormat="0" applyFill="0" applyAlignment="0" applyProtection="0">
      <alignment vertical="center"/>
    </xf>
    <xf numFmtId="0" fontId="47" fillId="0" borderId="8" applyNumberFormat="0" applyFill="0" applyAlignment="0" applyProtection="0">
      <alignment vertical="center"/>
    </xf>
    <xf numFmtId="4" fontId="0" fillId="0" borderId="0" applyFont="0" applyFill="0" applyBorder="0" applyAlignment="0" applyProtection="0">
      <alignment vertical="center"/>
    </xf>
    <xf numFmtId="0" fontId="47" fillId="0" borderId="8" applyNumberFormat="0" applyFill="0" applyAlignment="0" applyProtection="0">
      <alignment vertical="center"/>
    </xf>
    <xf numFmtId="0" fontId="47" fillId="0" borderId="8" applyNumberFormat="0" applyFill="0" applyAlignment="0" applyProtection="0">
      <alignment vertical="center"/>
    </xf>
    <xf numFmtId="0" fontId="95" fillId="5" borderId="27" applyNumberFormat="0" applyAlignment="0" applyProtection="0">
      <alignment vertical="center"/>
    </xf>
    <xf numFmtId="0" fontId="95" fillId="5" borderId="27" applyNumberFormat="0" applyAlignment="0" applyProtection="0">
      <alignment vertical="center"/>
    </xf>
    <xf numFmtId="0" fontId="95" fillId="5" borderId="27" applyNumberFormat="0" applyAlignment="0" applyProtection="0">
      <alignment vertical="center"/>
    </xf>
    <xf numFmtId="0" fontId="95" fillId="5" borderId="27" applyNumberFormat="0" applyAlignment="0" applyProtection="0">
      <alignment vertical="center"/>
    </xf>
    <xf numFmtId="0" fontId="95" fillId="5" borderId="27" applyNumberFormat="0" applyAlignment="0" applyProtection="0">
      <alignment vertical="center"/>
    </xf>
    <xf numFmtId="0" fontId="95" fillId="5" borderId="27" applyNumberFormat="0" applyAlignment="0" applyProtection="0">
      <alignment vertical="center"/>
    </xf>
    <xf numFmtId="0" fontId="95" fillId="5" borderId="27" applyNumberFormat="0" applyAlignment="0" applyProtection="0">
      <alignment vertical="center"/>
    </xf>
    <xf numFmtId="0" fontId="95" fillId="5" borderId="27" applyNumberFormat="0" applyAlignment="0" applyProtection="0">
      <alignment vertical="center"/>
    </xf>
    <xf numFmtId="0" fontId="95" fillId="5" borderId="27" applyNumberFormat="0" applyAlignment="0" applyProtection="0">
      <alignment vertical="center"/>
    </xf>
    <xf numFmtId="0" fontId="95" fillId="5" borderId="27" applyNumberFormat="0" applyAlignment="0" applyProtection="0">
      <alignment vertical="center"/>
    </xf>
    <xf numFmtId="0" fontId="95" fillId="5" borderId="27" applyNumberFormat="0" applyAlignment="0" applyProtection="0">
      <alignment vertical="center"/>
    </xf>
    <xf numFmtId="0" fontId="95" fillId="5" borderId="27" applyNumberFormat="0" applyAlignment="0" applyProtection="0">
      <alignment vertical="center"/>
    </xf>
    <xf numFmtId="0" fontId="95" fillId="5" borderId="27" applyNumberFormat="0" applyAlignment="0" applyProtection="0">
      <alignment vertical="center"/>
    </xf>
    <xf numFmtId="0" fontId="95" fillId="5" borderId="27" applyNumberFormat="0" applyAlignment="0" applyProtection="0">
      <alignment vertical="center"/>
    </xf>
    <xf numFmtId="0" fontId="95" fillId="5" borderId="27" applyNumberFormat="0" applyAlignment="0" applyProtection="0">
      <alignment vertical="center"/>
    </xf>
    <xf numFmtId="0" fontId="95" fillId="5" borderId="27" applyNumberFormat="0" applyAlignment="0" applyProtection="0">
      <alignment vertical="center"/>
    </xf>
    <xf numFmtId="0" fontId="80" fillId="35" borderId="21" applyNumberFormat="0" applyAlignment="0" applyProtection="0">
      <alignment vertical="center"/>
    </xf>
    <xf numFmtId="0" fontId="80" fillId="35" borderId="21" applyNumberFormat="0" applyAlignment="0" applyProtection="0">
      <alignment vertical="center"/>
    </xf>
    <xf numFmtId="0" fontId="80" fillId="35" borderId="21" applyNumberFormat="0" applyAlignment="0" applyProtection="0">
      <alignment vertical="center"/>
    </xf>
    <xf numFmtId="0" fontId="80" fillId="35" borderId="21" applyNumberFormat="0" applyAlignment="0" applyProtection="0">
      <alignment vertical="center"/>
    </xf>
    <xf numFmtId="0" fontId="80" fillId="35" borderId="21" applyNumberFormat="0" applyAlignment="0" applyProtection="0">
      <alignment vertical="center"/>
    </xf>
    <xf numFmtId="0" fontId="80" fillId="35" borderId="21" applyNumberFormat="0" applyAlignment="0" applyProtection="0">
      <alignment vertical="center"/>
    </xf>
    <xf numFmtId="0" fontId="80" fillId="35" borderId="21" applyNumberFormat="0" applyAlignment="0" applyProtection="0">
      <alignment vertical="center"/>
    </xf>
    <xf numFmtId="0" fontId="80" fillId="35" borderId="21" applyNumberFormat="0" applyAlignment="0" applyProtection="0">
      <alignment vertical="center"/>
    </xf>
    <xf numFmtId="0" fontId="80" fillId="35" borderId="21" applyNumberFormat="0" applyAlignment="0" applyProtection="0">
      <alignment vertical="center"/>
    </xf>
    <xf numFmtId="0" fontId="80" fillId="35" borderId="21" applyNumberFormat="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62" fillId="0" borderId="13" applyNumberFormat="0" applyFill="0" applyProtection="0">
      <alignment horizontal="left" vertical="center"/>
    </xf>
    <xf numFmtId="0" fontId="62" fillId="0" borderId="13" applyNumberFormat="0" applyFill="0" applyProtection="0">
      <alignment horizontal="left" vertical="center"/>
    </xf>
    <xf numFmtId="0" fontId="62" fillId="0" borderId="13" applyNumberFormat="0" applyFill="0" applyProtection="0">
      <alignment horizontal="left" vertical="center"/>
    </xf>
    <xf numFmtId="0" fontId="62" fillId="0" borderId="13" applyNumberFormat="0" applyFill="0" applyProtection="0">
      <alignment horizontal="left" vertical="center"/>
    </xf>
    <xf numFmtId="0" fontId="62" fillId="0" borderId="13" applyNumberFormat="0" applyFill="0" applyProtection="0">
      <alignment horizontal="left" vertical="center"/>
    </xf>
    <xf numFmtId="0" fontId="62" fillId="0" borderId="13" applyNumberFormat="0" applyFill="0" applyProtection="0">
      <alignment horizontal="left" vertical="center"/>
    </xf>
    <xf numFmtId="0" fontId="62" fillId="0" borderId="13" applyNumberFormat="0" applyFill="0" applyProtection="0">
      <alignment horizontal="lef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77" fillId="0" borderId="18" applyNumberFormat="0" applyFill="0" applyAlignment="0" applyProtection="0">
      <alignment vertical="center"/>
    </xf>
    <xf numFmtId="0" fontId="77" fillId="0" borderId="18" applyNumberFormat="0" applyFill="0" applyAlignment="0" applyProtection="0">
      <alignment vertical="center"/>
    </xf>
    <xf numFmtId="0" fontId="77" fillId="0" borderId="18" applyNumberFormat="0" applyFill="0" applyAlignment="0" applyProtection="0">
      <alignment vertical="center"/>
    </xf>
    <xf numFmtId="0" fontId="77" fillId="0" borderId="18" applyNumberFormat="0" applyFill="0" applyAlignment="0" applyProtection="0">
      <alignment vertical="center"/>
    </xf>
    <xf numFmtId="0" fontId="77" fillId="0" borderId="18" applyNumberFormat="0" applyFill="0" applyAlignment="0" applyProtection="0">
      <alignment vertical="center"/>
    </xf>
    <xf numFmtId="0" fontId="77" fillId="0" borderId="18" applyNumberFormat="0" applyFill="0" applyAlignment="0" applyProtection="0">
      <alignment vertical="center"/>
    </xf>
    <xf numFmtId="0" fontId="77" fillId="0" borderId="18" applyNumberFormat="0" applyFill="0" applyAlignment="0" applyProtection="0">
      <alignment vertical="center"/>
    </xf>
    <xf numFmtId="0" fontId="77" fillId="0" borderId="18" applyNumberFormat="0" applyFill="0" applyAlignment="0" applyProtection="0">
      <alignment vertical="center"/>
    </xf>
    <xf numFmtId="0" fontId="77" fillId="0" borderId="18" applyNumberFormat="0" applyFill="0" applyAlignment="0" applyProtection="0">
      <alignment vertical="center"/>
    </xf>
    <xf numFmtId="0" fontId="77" fillId="0" borderId="18" applyNumberFormat="0" applyFill="0" applyAlignment="0" applyProtection="0">
      <alignment vertical="center"/>
    </xf>
    <xf numFmtId="0" fontId="77" fillId="0" borderId="18" applyNumberFormat="0" applyFill="0" applyAlignment="0" applyProtection="0">
      <alignment vertical="center"/>
    </xf>
    <xf numFmtId="0" fontId="77" fillId="0" borderId="18" applyNumberFormat="0" applyFill="0" applyAlignment="0" applyProtection="0">
      <alignment vertical="center"/>
    </xf>
    <xf numFmtId="0" fontId="77" fillId="0" borderId="18" applyNumberFormat="0" applyFill="0" applyAlignment="0" applyProtection="0">
      <alignment vertical="center"/>
    </xf>
    <xf numFmtId="0" fontId="101" fillId="0" borderId="0">
      <alignment vertical="center"/>
    </xf>
    <xf numFmtId="43" fontId="0" fillId="0" borderId="0" applyFont="0" applyFill="0" applyBorder="0" applyAlignment="0" applyProtection="0">
      <alignment vertical="center"/>
    </xf>
    <xf numFmtId="197" fontId="0" fillId="0" borderId="0" applyFont="0" applyFill="0" applyBorder="0" applyAlignment="0" applyProtection="0">
      <alignment vertical="center"/>
    </xf>
    <xf numFmtId="0" fontId="104" fillId="52" borderId="27" applyNumberFormat="0" applyAlignment="0" applyProtection="0">
      <alignment vertical="center"/>
    </xf>
    <xf numFmtId="0" fontId="12" fillId="0" borderId="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58" fillId="62" borderId="0" applyNumberFormat="0" applyBorder="0" applyAlignment="0" applyProtection="0">
      <alignment vertical="center"/>
    </xf>
    <xf numFmtId="43" fontId="0" fillId="0" borderId="0" applyFont="0" applyFill="0" applyBorder="0" applyAlignment="0" applyProtection="0">
      <alignment vertical="center"/>
    </xf>
    <xf numFmtId="0" fontId="107" fillId="67" borderId="0" applyNumberFormat="0" applyBorder="0" applyAlignment="0" applyProtection="0">
      <alignment vertical="center"/>
    </xf>
    <xf numFmtId="0" fontId="107" fillId="67" borderId="0" applyNumberFormat="0" applyBorder="0" applyAlignment="0" applyProtection="0">
      <alignment vertical="center"/>
    </xf>
    <xf numFmtId="0" fontId="107" fillId="61" borderId="0" applyNumberFormat="0" applyBorder="0" applyAlignment="0" applyProtection="0">
      <alignment vertical="center"/>
    </xf>
    <xf numFmtId="0" fontId="107" fillId="66" borderId="0" applyNumberFormat="0" applyBorder="0" applyAlignment="0" applyProtection="0">
      <alignment vertical="center"/>
    </xf>
    <xf numFmtId="0" fontId="58" fillId="54" borderId="0" applyNumberFormat="0" applyBorder="0" applyAlignment="0" applyProtection="0">
      <alignment vertical="center"/>
    </xf>
    <xf numFmtId="0" fontId="58" fillId="54" borderId="0" applyNumberFormat="0" applyBorder="0" applyAlignment="0" applyProtection="0">
      <alignment vertical="center"/>
    </xf>
    <xf numFmtId="0" fontId="58" fillId="54" borderId="0" applyNumberFormat="0" applyBorder="0" applyAlignment="0" applyProtection="0">
      <alignment vertical="center"/>
    </xf>
    <xf numFmtId="0" fontId="58" fillId="22" borderId="0" applyNumberFormat="0" applyBorder="0" applyAlignment="0" applyProtection="0">
      <alignment vertical="center"/>
    </xf>
    <xf numFmtId="0" fontId="58" fillId="68" borderId="0" applyNumberFormat="0" applyBorder="0" applyAlignment="0" applyProtection="0">
      <alignment vertical="center"/>
    </xf>
    <xf numFmtId="0" fontId="58" fillId="68" borderId="0" applyNumberFormat="0" applyBorder="0" applyAlignment="0" applyProtection="0">
      <alignment vertical="center"/>
    </xf>
    <xf numFmtId="0" fontId="58" fillId="55" borderId="0" applyNumberFormat="0" applyBorder="0" applyAlignment="0" applyProtection="0">
      <alignment vertical="center"/>
    </xf>
    <xf numFmtId="0" fontId="58" fillId="55" borderId="0" applyNumberFormat="0" applyBorder="0" applyAlignment="0" applyProtection="0">
      <alignment vertical="center"/>
    </xf>
    <xf numFmtId="0" fontId="58" fillId="12" borderId="0" applyNumberFormat="0" applyBorder="0" applyAlignment="0" applyProtection="0">
      <alignment vertical="center"/>
    </xf>
    <xf numFmtId="0" fontId="58" fillId="58" borderId="0" applyNumberFormat="0" applyBorder="0" applyAlignment="0" applyProtection="0">
      <alignment vertical="center"/>
    </xf>
    <xf numFmtId="0" fontId="83" fillId="40" borderId="0" applyNumberFormat="0" applyBorder="0" applyAlignment="0" applyProtection="0">
      <alignment vertical="center"/>
    </xf>
    <xf numFmtId="0" fontId="58" fillId="58" borderId="0" applyNumberFormat="0" applyBorder="0" applyAlignment="0" applyProtection="0">
      <alignment vertical="center"/>
    </xf>
    <xf numFmtId="0" fontId="58" fillId="58" borderId="0" applyNumberFormat="0" applyBorder="0" applyAlignment="0" applyProtection="0">
      <alignment vertical="center"/>
    </xf>
    <xf numFmtId="0" fontId="83" fillId="40" borderId="0" applyNumberFormat="0" applyBorder="0" applyAlignment="0" applyProtection="0">
      <alignment vertical="center"/>
    </xf>
    <xf numFmtId="0" fontId="58" fillId="58" borderId="0" applyNumberFormat="0" applyBorder="0" applyAlignment="0" applyProtection="0">
      <alignment vertical="center"/>
    </xf>
    <xf numFmtId="0" fontId="58" fillId="62" borderId="0" applyNumberFormat="0" applyBorder="0" applyAlignment="0" applyProtection="0">
      <alignment vertical="center"/>
    </xf>
    <xf numFmtId="0" fontId="58" fillId="62" borderId="0" applyNumberFormat="0" applyBorder="0" applyAlignment="0" applyProtection="0">
      <alignment vertical="center"/>
    </xf>
    <xf numFmtId="0" fontId="58" fillId="30" borderId="0" applyNumberFormat="0" applyBorder="0" applyAlignment="0" applyProtection="0">
      <alignment vertical="center"/>
    </xf>
    <xf numFmtId="0" fontId="58" fillId="22" borderId="0" applyNumberFormat="0" applyBorder="0" applyAlignment="0" applyProtection="0">
      <alignment vertical="center"/>
    </xf>
    <xf numFmtId="0" fontId="58" fillId="22" borderId="0" applyNumberFormat="0" applyBorder="0" applyAlignment="0" applyProtection="0">
      <alignment vertical="center"/>
    </xf>
    <xf numFmtId="0" fontId="58" fillId="22" borderId="0" applyNumberFormat="0" applyBorder="0" applyAlignment="0" applyProtection="0">
      <alignment vertical="center"/>
    </xf>
    <xf numFmtId="0" fontId="58" fillId="22" borderId="0" applyNumberFormat="0" applyBorder="0" applyAlignment="0" applyProtection="0">
      <alignment vertical="center"/>
    </xf>
    <xf numFmtId="0" fontId="58" fillId="22" borderId="0" applyNumberFormat="0" applyBorder="0" applyAlignment="0" applyProtection="0">
      <alignment vertical="center"/>
    </xf>
    <xf numFmtId="0" fontId="58" fillId="69" borderId="0" applyNumberFormat="0" applyBorder="0" applyAlignment="0" applyProtection="0">
      <alignment vertical="center"/>
    </xf>
    <xf numFmtId="0" fontId="58" fillId="69" borderId="0" applyNumberFormat="0" applyBorder="0" applyAlignment="0" applyProtection="0">
      <alignment vertical="center"/>
    </xf>
    <xf numFmtId="177" fontId="85" fillId="0" borderId="13" applyFill="0" applyProtection="0">
      <alignment horizontal="right" vertical="center"/>
    </xf>
    <xf numFmtId="177" fontId="85" fillId="0" borderId="13" applyFill="0" applyProtection="0">
      <alignment horizontal="right" vertical="center"/>
    </xf>
    <xf numFmtId="177" fontId="85" fillId="0" borderId="13" applyFill="0" applyProtection="0">
      <alignment horizontal="right" vertical="center"/>
    </xf>
    <xf numFmtId="177" fontId="85" fillId="0" borderId="13" applyFill="0" applyProtection="0">
      <alignment horizontal="right" vertical="center"/>
    </xf>
    <xf numFmtId="0" fontId="85" fillId="0" borderId="6" applyNumberFormat="0" applyFill="0" applyProtection="0">
      <alignment horizontal="left" vertical="center"/>
    </xf>
    <xf numFmtId="0" fontId="85" fillId="0" borderId="6" applyNumberFormat="0" applyFill="0" applyProtection="0">
      <alignment horizontal="left" vertical="center"/>
    </xf>
    <xf numFmtId="0" fontId="85" fillId="0" borderId="6" applyNumberFormat="0" applyFill="0" applyProtection="0">
      <alignment horizontal="left" vertical="center"/>
    </xf>
    <xf numFmtId="0" fontId="85" fillId="0" borderId="6" applyNumberFormat="0" applyFill="0" applyProtection="0">
      <alignment horizontal="left" vertical="center"/>
    </xf>
    <xf numFmtId="0" fontId="83" fillId="40" borderId="0" applyNumberFormat="0" applyBorder="0" applyAlignment="0" applyProtection="0">
      <alignment vertical="center"/>
    </xf>
    <xf numFmtId="0" fontId="83" fillId="40" borderId="0" applyNumberFormat="0" applyBorder="0" applyAlignment="0" applyProtection="0">
      <alignment vertical="center"/>
    </xf>
    <xf numFmtId="0" fontId="83" fillId="40" borderId="0" applyNumberFormat="0" applyBorder="0" applyAlignment="0" applyProtection="0">
      <alignment vertical="center"/>
    </xf>
    <xf numFmtId="0" fontId="83" fillId="40" borderId="0" applyNumberFormat="0" applyBorder="0" applyAlignment="0" applyProtection="0">
      <alignment vertical="center"/>
    </xf>
    <xf numFmtId="0" fontId="83" fillId="40" borderId="0" applyNumberFormat="0" applyBorder="0" applyAlignment="0" applyProtection="0">
      <alignment vertical="center"/>
    </xf>
    <xf numFmtId="0" fontId="83" fillId="40" borderId="0" applyNumberFormat="0" applyBorder="0" applyAlignment="0" applyProtection="0">
      <alignment vertical="center"/>
    </xf>
    <xf numFmtId="0" fontId="87" fillId="5" borderId="22" applyNumberFormat="0" applyAlignment="0" applyProtection="0">
      <alignment vertical="center"/>
    </xf>
    <xf numFmtId="0" fontId="87" fillId="5" borderId="22" applyNumberFormat="0" applyAlignment="0" applyProtection="0">
      <alignment vertical="center"/>
    </xf>
    <xf numFmtId="0" fontId="87" fillId="5" borderId="22" applyNumberFormat="0" applyAlignment="0" applyProtection="0">
      <alignment vertical="center"/>
    </xf>
    <xf numFmtId="0" fontId="87" fillId="5" borderId="22" applyNumberFormat="0" applyAlignment="0" applyProtection="0">
      <alignment vertical="center"/>
    </xf>
    <xf numFmtId="0" fontId="87" fillId="5" borderId="22" applyNumberFormat="0" applyAlignment="0" applyProtection="0">
      <alignment vertical="center"/>
    </xf>
    <xf numFmtId="0" fontId="87" fillId="5" borderId="22" applyNumberFormat="0" applyAlignment="0" applyProtection="0">
      <alignment vertical="center"/>
    </xf>
    <xf numFmtId="0" fontId="87" fillId="5" borderId="22" applyNumberFormat="0" applyAlignment="0" applyProtection="0">
      <alignment vertical="center"/>
    </xf>
    <xf numFmtId="0" fontId="87" fillId="5" borderId="22" applyNumberFormat="0" applyAlignment="0" applyProtection="0">
      <alignment vertical="center"/>
    </xf>
    <xf numFmtId="41" fontId="0" fillId="0" borderId="0" applyFont="0" applyFill="0" applyBorder="0" applyAlignment="0" applyProtection="0">
      <alignment vertical="center"/>
    </xf>
    <xf numFmtId="0" fontId="87" fillId="5" borderId="22" applyNumberFormat="0" applyAlignment="0" applyProtection="0">
      <alignment vertical="center"/>
    </xf>
    <xf numFmtId="0" fontId="87" fillId="5" borderId="22" applyNumberFormat="0" applyAlignment="0" applyProtection="0">
      <alignment vertical="center"/>
    </xf>
    <xf numFmtId="0" fontId="87" fillId="5" borderId="22" applyNumberFormat="0" applyAlignment="0" applyProtection="0">
      <alignment vertical="center"/>
    </xf>
    <xf numFmtId="0" fontId="87" fillId="5" borderId="22" applyNumberFormat="0" applyAlignment="0" applyProtection="0">
      <alignment vertical="center"/>
    </xf>
    <xf numFmtId="0" fontId="87" fillId="5" borderId="22" applyNumberFormat="0" applyAlignment="0" applyProtection="0">
      <alignment vertical="center"/>
    </xf>
    <xf numFmtId="0" fontId="104" fillId="52" borderId="27" applyNumberFormat="0" applyAlignment="0" applyProtection="0">
      <alignment vertical="center"/>
    </xf>
    <xf numFmtId="0" fontId="104" fillId="52" borderId="27" applyNumberFormat="0" applyAlignment="0" applyProtection="0">
      <alignment vertical="center"/>
    </xf>
    <xf numFmtId="0" fontId="104" fillId="52" borderId="27" applyNumberFormat="0" applyAlignment="0" applyProtection="0">
      <alignment vertical="center"/>
    </xf>
    <xf numFmtId="0" fontId="104" fillId="52" borderId="27" applyNumberFormat="0" applyAlignment="0" applyProtection="0">
      <alignment vertical="center"/>
    </xf>
    <xf numFmtId="0" fontId="104" fillId="52" borderId="27" applyNumberFormat="0" applyAlignment="0" applyProtection="0">
      <alignment vertical="center"/>
    </xf>
    <xf numFmtId="0" fontId="104" fillId="52" borderId="27" applyNumberFormat="0" applyAlignment="0" applyProtection="0">
      <alignment vertical="center"/>
    </xf>
    <xf numFmtId="0" fontId="104" fillId="52" borderId="27" applyNumberFormat="0" applyAlignment="0" applyProtection="0">
      <alignment vertical="center"/>
    </xf>
    <xf numFmtId="0" fontId="104" fillId="52" borderId="27" applyNumberFormat="0" applyAlignment="0" applyProtection="0">
      <alignment vertical="center"/>
    </xf>
    <xf numFmtId="1" fontId="85" fillId="0" borderId="13" applyFill="0" applyProtection="0">
      <alignment horizontal="center" vertical="center"/>
    </xf>
    <xf numFmtId="1" fontId="85" fillId="0" borderId="13" applyFill="0" applyProtection="0">
      <alignment horizontal="center" vertical="center"/>
    </xf>
    <xf numFmtId="0" fontId="122" fillId="0" borderId="0">
      <alignment vertical="center"/>
    </xf>
    <xf numFmtId="0" fontId="97" fillId="0" borderId="0">
      <alignment vertical="center"/>
    </xf>
    <xf numFmtId="43" fontId="0" fillId="0" borderId="0" applyFont="0" applyFill="0" applyBorder="0" applyAlignment="0" applyProtection="0">
      <alignment vertical="center"/>
    </xf>
    <xf numFmtId="0" fontId="0" fillId="24" borderId="28" applyNumberFormat="0" applyFont="0" applyAlignment="0" applyProtection="0">
      <alignment vertical="center"/>
    </xf>
    <xf numFmtId="0" fontId="0" fillId="24" borderId="28" applyNumberFormat="0" applyFont="0" applyAlignment="0" applyProtection="0">
      <alignment vertical="center"/>
    </xf>
    <xf numFmtId="0" fontId="0" fillId="24" borderId="28" applyNumberFormat="0" applyFont="0" applyAlignment="0" applyProtection="0">
      <alignment vertical="center"/>
    </xf>
    <xf numFmtId="0" fontId="0" fillId="24" borderId="28" applyNumberFormat="0" applyFont="0" applyAlignment="0" applyProtection="0">
      <alignment vertical="center"/>
    </xf>
    <xf numFmtId="0" fontId="0" fillId="24" borderId="28" applyNumberFormat="0" applyFont="0" applyAlignment="0" applyProtection="0">
      <alignment vertical="center"/>
    </xf>
    <xf numFmtId="0" fontId="0" fillId="24" borderId="28" applyNumberFormat="0" applyFont="0" applyAlignment="0" applyProtection="0">
      <alignment vertical="center"/>
    </xf>
    <xf numFmtId="0" fontId="0" fillId="24" borderId="28" applyNumberFormat="0" applyFont="0" applyAlignment="0" applyProtection="0">
      <alignment vertical="center"/>
    </xf>
    <xf numFmtId="0" fontId="0" fillId="24" borderId="28" applyNumberFormat="0" applyFont="0" applyAlignment="0" applyProtection="0">
      <alignment vertical="center"/>
    </xf>
    <xf numFmtId="0" fontId="0" fillId="24" borderId="28" applyNumberFormat="0" applyFont="0" applyAlignment="0" applyProtection="0">
      <alignment vertical="center"/>
    </xf>
    <xf numFmtId="0" fontId="0" fillId="24" borderId="28" applyNumberFormat="0" applyFont="0" applyAlignment="0" applyProtection="0">
      <alignment vertical="center"/>
    </xf>
    <xf numFmtId="0" fontId="0" fillId="24" borderId="28" applyNumberFormat="0" applyFont="0" applyAlignment="0" applyProtection="0">
      <alignment vertical="center"/>
    </xf>
    <xf numFmtId="0" fontId="0" fillId="24" borderId="28" applyNumberFormat="0" applyFont="0" applyAlignment="0" applyProtection="0">
      <alignment vertical="center"/>
    </xf>
    <xf numFmtId="0" fontId="0" fillId="24" borderId="28" applyNumberFormat="0" applyFont="0" applyAlignment="0" applyProtection="0">
      <alignment vertical="center"/>
    </xf>
    <xf numFmtId="0" fontId="0" fillId="24" borderId="28" applyNumberFormat="0" applyFont="0" applyAlignment="0" applyProtection="0">
      <alignment vertical="center"/>
    </xf>
    <xf numFmtId="0" fontId="123" fillId="0" borderId="0">
      <alignment vertical="top"/>
      <protection locked="0"/>
    </xf>
  </cellStyleXfs>
  <cellXfs count="380">
    <xf numFmtId="0" fontId="0" fillId="0" borderId="0" xfId="0" applyAlignment="1"/>
    <xf numFmtId="0" fontId="1" fillId="0" borderId="0" xfId="0" applyFont="1" applyFill="1" applyBorder="1" applyAlignment="1">
      <alignment horizontal="left" vertical="center"/>
    </xf>
    <xf numFmtId="0" fontId="1" fillId="0" borderId="0" xfId="0" applyFont="1" applyFill="1" applyBorder="1" applyAlignment="1">
      <alignment vertical="center"/>
    </xf>
    <xf numFmtId="0" fontId="2" fillId="0" borderId="0" xfId="554" applyFont="1" applyFill="1" applyBorder="1" applyAlignment="1">
      <alignment horizontal="left" vertical="center"/>
    </xf>
    <xf numFmtId="0" fontId="2" fillId="0" borderId="0" xfId="554" applyFont="1" applyFill="1" applyBorder="1" applyAlignment="1">
      <alignment horizontal="center" vertical="center"/>
    </xf>
    <xf numFmtId="0" fontId="3" fillId="0" borderId="1" xfId="554" applyFont="1" applyFill="1" applyBorder="1" applyAlignment="1">
      <alignment horizontal="left" vertical="center"/>
    </xf>
    <xf numFmtId="0" fontId="4" fillId="0" borderId="1" xfId="0" applyFont="1" applyFill="1" applyBorder="1" applyAlignment="1">
      <alignment horizontal="center" vertical="center"/>
    </xf>
    <xf numFmtId="0" fontId="5" fillId="0" borderId="1" xfId="554" applyFont="1" applyFill="1" applyBorder="1" applyAlignment="1">
      <alignment horizontal="left" vertical="center"/>
    </xf>
    <xf numFmtId="0" fontId="1" fillId="0" borderId="1" xfId="0" applyFont="1" applyFill="1" applyBorder="1" applyAlignment="1">
      <alignment horizontal="left" vertical="top" wrapText="1"/>
    </xf>
    <xf numFmtId="0" fontId="1" fillId="0" borderId="1" xfId="0" applyFont="1" applyFill="1" applyBorder="1" applyAlignment="1">
      <alignment horizontal="left" vertical="center" wrapText="1"/>
    </xf>
    <xf numFmtId="0" fontId="5" fillId="0" borderId="1" xfId="554" applyFont="1" applyFill="1" applyBorder="1" applyAlignment="1">
      <alignment horizontal="left" vertical="center" wrapText="1"/>
    </xf>
    <xf numFmtId="0" fontId="6" fillId="0" borderId="0" xfId="287" applyFont="1" applyFill="1" applyBorder="1" applyAlignment="1">
      <alignment vertical="center"/>
    </xf>
    <xf numFmtId="0" fontId="7" fillId="2" borderId="0" xfId="287" applyFont="1" applyFill="1" applyBorder="1" applyAlignment="1">
      <alignment vertical="center"/>
    </xf>
    <xf numFmtId="0" fontId="6" fillId="0" borderId="0" xfId="287" applyFont="1" applyFill="1" applyBorder="1" applyAlignment="1">
      <alignment horizontal="center" vertical="center"/>
    </xf>
    <xf numFmtId="0" fontId="8" fillId="0" borderId="0" xfId="287" applyNumberFormat="1" applyFont="1" applyFill="1" applyBorder="1" applyAlignment="1" applyProtection="1">
      <alignment horizontal="center" vertical="center"/>
    </xf>
    <xf numFmtId="0" fontId="0" fillId="0" borderId="0" xfId="287" applyNumberFormat="1" applyFont="1" applyFill="1" applyBorder="1" applyAlignment="1" applyProtection="1">
      <alignment horizontal="left" vertical="center"/>
    </xf>
    <xf numFmtId="0" fontId="9" fillId="2" borderId="1" xfId="480" applyFont="1" applyFill="1" applyBorder="1" applyAlignment="1">
      <alignment horizontal="center" vertical="center" wrapText="1"/>
    </xf>
    <xf numFmtId="0" fontId="10" fillId="0" borderId="1" xfId="480" applyFont="1" applyFill="1" applyBorder="1" applyAlignment="1">
      <alignment horizontal="center" vertical="center" wrapText="1"/>
    </xf>
    <xf numFmtId="0" fontId="11" fillId="0" borderId="1" xfId="480" applyFont="1" applyFill="1" applyBorder="1" applyAlignment="1">
      <alignment horizontal="left" vertical="center" wrapText="1" indent="1"/>
    </xf>
    <xf numFmtId="0" fontId="11" fillId="0" borderId="1" xfId="480" applyFont="1" applyFill="1" applyBorder="1" applyAlignment="1">
      <alignment horizontal="center" vertical="center" wrapText="1"/>
    </xf>
    <xf numFmtId="49" fontId="11" fillId="0" borderId="1" xfId="985" applyNumberFormat="1" applyFont="1" applyFill="1" applyBorder="1" applyAlignment="1">
      <alignment horizontal="center" vertical="center" wrapText="1"/>
    </xf>
    <xf numFmtId="0" fontId="12" fillId="0" borderId="1" xfId="287" applyFont="1" applyFill="1" applyBorder="1" applyAlignment="1">
      <alignment horizontal="center" vertical="center"/>
    </xf>
    <xf numFmtId="0" fontId="12" fillId="0" borderId="1" xfId="287" applyFont="1" applyFill="1" applyBorder="1" applyAlignment="1">
      <alignment vertical="center" wrapText="1"/>
    </xf>
    <xf numFmtId="0" fontId="13" fillId="0" borderId="0" xfId="0" applyFont="1" applyFill="1" applyBorder="1" applyAlignment="1">
      <alignment vertical="center"/>
    </xf>
    <xf numFmtId="0" fontId="14" fillId="0" borderId="0" xfId="0" applyFont="1" applyFill="1" applyBorder="1" applyAlignment="1">
      <alignment vertical="center"/>
    </xf>
    <xf numFmtId="0" fontId="15" fillId="0" borderId="0" xfId="0" applyFont="1" applyFill="1" applyBorder="1" applyAlignment="1">
      <alignment vertical="center"/>
    </xf>
    <xf numFmtId="191" fontId="13" fillId="0" borderId="0" xfId="0" applyNumberFormat="1" applyFont="1" applyFill="1" applyBorder="1" applyAlignment="1">
      <alignment vertical="center"/>
    </xf>
    <xf numFmtId="0" fontId="2" fillId="0" borderId="0" xfId="0" applyFont="1" applyFill="1" applyBorder="1" applyAlignment="1">
      <alignment horizontal="center" vertical="center"/>
    </xf>
    <xf numFmtId="0" fontId="16" fillId="0" borderId="0" xfId="0" applyFont="1" applyFill="1" applyBorder="1" applyAlignment="1">
      <alignment horizontal="center" vertical="center"/>
    </xf>
    <xf numFmtId="191" fontId="16" fillId="0" borderId="0" xfId="0" applyNumberFormat="1" applyFont="1" applyFill="1" applyBorder="1" applyAlignment="1">
      <alignment horizontal="center" vertical="center"/>
    </xf>
    <xf numFmtId="0" fontId="17" fillId="0" borderId="0" xfId="0" applyFont="1" applyFill="1" applyBorder="1" applyAlignment="1">
      <alignment horizontal="right" vertical="center"/>
    </xf>
    <xf numFmtId="191" fontId="17" fillId="0" borderId="0" xfId="0" applyNumberFormat="1" applyFont="1" applyFill="1" applyBorder="1" applyAlignment="1">
      <alignment horizontal="right" vertic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191" fontId="18"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xf>
    <xf numFmtId="199" fontId="19" fillId="0" borderId="1" xfId="0" applyNumberFormat="1" applyFont="1" applyFill="1" applyBorder="1" applyAlignment="1">
      <alignment vertical="center" wrapText="1"/>
    </xf>
    <xf numFmtId="191" fontId="19" fillId="0" borderId="1" xfId="0" applyNumberFormat="1" applyFont="1" applyFill="1" applyBorder="1" applyAlignment="1">
      <alignment vertical="center" wrapText="1"/>
    </xf>
    <xf numFmtId="0" fontId="20" fillId="0" borderId="0" xfId="0" applyFont="1" applyFill="1" applyBorder="1" applyAlignment="1">
      <alignment horizontal="left" vertical="center" wrapText="1"/>
    </xf>
    <xf numFmtId="191" fontId="20" fillId="0" borderId="0" xfId="0" applyNumberFormat="1" applyFont="1" applyFill="1" applyBorder="1" applyAlignment="1">
      <alignment horizontal="left" vertical="center" wrapText="1"/>
    </xf>
    <xf numFmtId="0" fontId="13" fillId="0" borderId="0" xfId="0" applyFont="1" applyFill="1" applyAlignment="1">
      <alignment horizontal="left" vertical="center"/>
    </xf>
    <xf numFmtId="0" fontId="17" fillId="0" borderId="0" xfId="0" applyFont="1" applyFill="1" applyBorder="1" applyAlignment="1">
      <alignment horizontal="left" vertical="center"/>
    </xf>
    <xf numFmtId="191" fontId="2" fillId="0" borderId="0" xfId="0" applyNumberFormat="1" applyFont="1" applyFill="1" applyBorder="1" applyAlignment="1">
      <alignment horizontal="center" vertical="center"/>
    </xf>
    <xf numFmtId="0" fontId="19" fillId="0" borderId="0" xfId="0" applyFont="1" applyFill="1" applyBorder="1" applyAlignment="1">
      <alignment horizontal="right" vertical="center"/>
    </xf>
    <xf numFmtId="0" fontId="19" fillId="0" borderId="0" xfId="0" applyFont="1" applyFill="1" applyBorder="1" applyAlignment="1">
      <alignment horizontal="right" vertical="center" wrapText="1"/>
    </xf>
    <xf numFmtId="191" fontId="19" fillId="0" borderId="0" xfId="0" applyNumberFormat="1" applyFont="1" applyFill="1" applyBorder="1" applyAlignment="1">
      <alignment horizontal="right" vertical="center" wrapText="1"/>
    </xf>
    <xf numFmtId="0" fontId="18" fillId="0" borderId="1" xfId="0" applyFont="1" applyFill="1" applyBorder="1" applyAlignment="1">
      <alignment vertical="center"/>
    </xf>
    <xf numFmtId="0" fontId="19" fillId="0" borderId="1" xfId="0" applyFont="1" applyFill="1" applyBorder="1" applyAlignment="1">
      <alignment horizontal="center" vertical="center" wrapText="1"/>
    </xf>
    <xf numFmtId="191" fontId="19" fillId="0" borderId="1" xfId="0" applyNumberFormat="1" applyFont="1" applyFill="1" applyBorder="1" applyAlignment="1">
      <alignment horizontal="right" vertical="center" wrapText="1"/>
    </xf>
    <xf numFmtId="199" fontId="19" fillId="0" borderId="1" xfId="0" applyNumberFormat="1" applyFont="1" applyFill="1" applyBorder="1" applyAlignment="1">
      <alignment horizontal="right" vertical="center" wrapText="1"/>
    </xf>
    <xf numFmtId="0" fontId="19" fillId="0" borderId="1" xfId="0" applyFont="1" applyFill="1" applyBorder="1" applyAlignment="1">
      <alignment horizontal="left" vertical="center"/>
    </xf>
    <xf numFmtId="0" fontId="18" fillId="0" borderId="1" xfId="0" applyFont="1" applyFill="1" applyBorder="1" applyAlignment="1">
      <alignment horizontal="lef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17"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18" fillId="0" borderId="1" xfId="0" applyFont="1" applyFill="1" applyBorder="1" applyAlignment="1">
      <alignment horizontal="left" vertical="center" wrapText="1"/>
    </xf>
    <xf numFmtId="4" fontId="19" fillId="0" borderId="1" xfId="0" applyNumberFormat="1" applyFont="1" applyFill="1" applyBorder="1" applyAlignment="1">
      <alignment horizontal="right" vertical="center" wrapText="1"/>
    </xf>
    <xf numFmtId="0" fontId="19" fillId="0" borderId="1" xfId="0" applyFont="1" applyFill="1" applyBorder="1" applyAlignment="1">
      <alignment horizontal="left" vertical="center" wrapText="1"/>
    </xf>
    <xf numFmtId="0" fontId="20" fillId="0" borderId="0" xfId="0" applyFont="1" applyFill="1" applyBorder="1" applyAlignment="1">
      <alignment vertical="center" wrapText="1"/>
    </xf>
    <xf numFmtId="0" fontId="17" fillId="0" borderId="0" xfId="0" applyFont="1" applyFill="1" applyBorder="1" applyAlignment="1">
      <alignment vertical="center" wrapText="1"/>
    </xf>
    <xf numFmtId="0" fontId="19" fillId="0" borderId="0" xfId="0" applyFont="1" applyFill="1" applyBorder="1" applyAlignment="1">
      <alignment vertical="center" wrapText="1"/>
    </xf>
    <xf numFmtId="0" fontId="19" fillId="0" borderId="1" xfId="0" applyFont="1" applyFill="1" applyBorder="1" applyAlignment="1">
      <alignment vertical="center" wrapText="1"/>
    </xf>
    <xf numFmtId="4" fontId="19" fillId="0" borderId="1" xfId="0" applyNumberFormat="1" applyFont="1" applyFill="1" applyBorder="1" applyAlignment="1">
      <alignment vertical="center" wrapText="1"/>
    </xf>
    <xf numFmtId="0" fontId="22" fillId="0" borderId="0" xfId="0" applyFont="1" applyFill="1" applyBorder="1" applyAlignment="1">
      <alignment horizontal="left" vertical="center" wrapText="1"/>
    </xf>
    <xf numFmtId="0" fontId="22" fillId="0" borderId="0" xfId="0" applyFont="1" applyFill="1" applyBorder="1" applyAlignment="1">
      <alignment vertical="center" wrapText="1"/>
    </xf>
    <xf numFmtId="0" fontId="17" fillId="0" borderId="0" xfId="0" applyFont="1" applyFill="1" applyBorder="1" applyAlignment="1">
      <alignment horizontal="right" vertical="center" wrapText="1"/>
    </xf>
    <xf numFmtId="4" fontId="19" fillId="2" borderId="1" xfId="0" applyNumberFormat="1" applyFont="1" applyFill="1" applyBorder="1" applyAlignment="1">
      <alignment vertical="center" wrapText="1"/>
    </xf>
    <xf numFmtId="0" fontId="10" fillId="0" borderId="0" xfId="0" applyFont="1" applyFill="1" applyBorder="1" applyAlignment="1">
      <alignment vertical="center"/>
    </xf>
    <xf numFmtId="0" fontId="11" fillId="0" borderId="0" xfId="0" applyFont="1" applyFill="1" applyBorder="1" applyAlignment="1">
      <alignment vertical="center"/>
    </xf>
    <xf numFmtId="0" fontId="23" fillId="0" borderId="1" xfId="0" applyFont="1" applyFill="1" applyBorder="1" applyAlignment="1">
      <alignment horizontal="center" vertical="center" wrapText="1"/>
    </xf>
    <xf numFmtId="0" fontId="24" fillId="0" borderId="1" xfId="0" applyFont="1" applyFill="1" applyBorder="1" applyAlignment="1">
      <alignment vertical="center" wrapText="1"/>
    </xf>
    <xf numFmtId="4" fontId="24" fillId="0" borderId="1" xfId="0" applyNumberFormat="1" applyFont="1" applyFill="1" applyBorder="1" applyAlignment="1">
      <alignment vertical="center" wrapText="1"/>
    </xf>
    <xf numFmtId="0" fontId="24" fillId="0" borderId="1" xfId="0" applyFont="1" applyFill="1" applyBorder="1" applyAlignment="1">
      <alignment horizontal="left" vertical="center" wrapText="1"/>
    </xf>
    <xf numFmtId="4" fontId="24" fillId="2" borderId="1" xfId="0" applyNumberFormat="1" applyFont="1" applyFill="1" applyBorder="1" applyAlignment="1">
      <alignment vertical="center" wrapText="1"/>
    </xf>
    <xf numFmtId="0" fontId="12" fillId="0" borderId="0" xfId="0" applyFont="1" applyFill="1" applyBorder="1" applyAlignment="1">
      <alignment horizontal="left" vertical="center" wrapText="1"/>
    </xf>
    <xf numFmtId="0" fontId="12" fillId="0" borderId="0" xfId="0" applyFont="1" applyFill="1" applyBorder="1" applyAlignment="1">
      <alignment vertical="center" wrapText="1"/>
    </xf>
    <xf numFmtId="0" fontId="2" fillId="0" borderId="0" xfId="895" applyNumberFormat="1" applyFont="1" applyFill="1" applyAlignment="1" applyProtection="1">
      <alignment horizontal="center" vertical="center" wrapText="1"/>
    </xf>
    <xf numFmtId="0" fontId="23" fillId="0" borderId="1" xfId="0" applyFont="1" applyFill="1" applyBorder="1" applyAlignment="1">
      <alignment vertical="center" wrapText="1"/>
    </xf>
    <xf numFmtId="0" fontId="24" fillId="0" borderId="1" xfId="0" applyFont="1" applyFill="1" applyBorder="1" applyAlignment="1">
      <alignment horizontal="center" vertical="center" wrapText="1"/>
    </xf>
    <xf numFmtId="0" fontId="17" fillId="0" borderId="0" xfId="0" applyFont="1" applyFill="1" applyBorder="1" applyAlignment="1">
      <alignment horizontal="center" vertical="center" wrapText="1"/>
    </xf>
    <xf numFmtId="199" fontId="24" fillId="0" borderId="1" xfId="0" applyNumberFormat="1" applyFont="1" applyFill="1" applyBorder="1" applyAlignment="1">
      <alignment vertical="center" wrapText="1"/>
    </xf>
    <xf numFmtId="0" fontId="12" fillId="0" borderId="0" xfId="766" applyFill="1" applyAlignment="1"/>
    <xf numFmtId="0" fontId="12" fillId="0" borderId="0" xfId="766" applyAlignment="1"/>
    <xf numFmtId="0" fontId="25" fillId="0" borderId="0" xfId="766" applyNumberFormat="1" applyFont="1" applyFill="1" applyAlignment="1" applyProtection="1">
      <alignment horizontal="center" vertical="center" wrapText="1"/>
    </xf>
    <xf numFmtId="0" fontId="10" fillId="0" borderId="0" xfId="710" applyFont="1" applyAlignment="1" applyProtection="1">
      <alignment horizontal="left" vertical="center"/>
    </xf>
    <xf numFmtId="0" fontId="26" fillId="0" borderId="0" xfId="710" applyFont="1" applyAlignment="1"/>
    <xf numFmtId="200" fontId="26" fillId="0" borderId="0" xfId="710" applyNumberFormat="1" applyFont="1" applyAlignment="1"/>
    <xf numFmtId="201" fontId="27" fillId="0" borderId="0" xfId="710" applyNumberFormat="1" applyFont="1" applyFill="1" applyBorder="1" applyAlignment="1" applyProtection="1">
      <alignment horizontal="right" vertical="center"/>
    </xf>
    <xf numFmtId="2" fontId="23" fillId="0" borderId="1" xfId="822" applyNumberFormat="1" applyFont="1" applyFill="1" applyBorder="1" applyAlignment="1" applyProtection="1">
      <alignment horizontal="center" vertical="center" wrapText="1"/>
    </xf>
    <xf numFmtId="189" fontId="23" fillId="0" borderId="1" xfId="998" applyNumberFormat="1" applyFont="1" applyFill="1" applyBorder="1" applyAlignment="1" applyProtection="1">
      <alignment horizontal="center" vertical="center" wrapText="1"/>
    </xf>
    <xf numFmtId="189" fontId="23" fillId="0" borderId="1" xfId="998" applyNumberFormat="1" applyFont="1" applyBorder="1" applyAlignment="1">
      <alignment horizontal="center" vertical="center" wrapText="1"/>
    </xf>
    <xf numFmtId="0" fontId="12" fillId="0" borderId="0" xfId="766" applyAlignment="1">
      <alignment horizontal="center" vertical="center"/>
    </xf>
    <xf numFmtId="49" fontId="23" fillId="0" borderId="1" xfId="824" applyNumberFormat="1" applyFont="1" applyFill="1" applyBorder="1" applyAlignment="1" applyProtection="1">
      <alignment horizontal="left" vertical="center"/>
    </xf>
    <xf numFmtId="198" fontId="23" fillId="0" borderId="1" xfId="25" applyNumberFormat="1" applyFont="1" applyFill="1" applyBorder="1" applyAlignment="1">
      <alignment horizontal="right" vertical="center" wrapText="1"/>
    </xf>
    <xf numFmtId="193" fontId="23" fillId="0" borderId="1" xfId="34" applyNumberFormat="1" applyFont="1" applyFill="1" applyBorder="1" applyAlignment="1">
      <alignment horizontal="right" vertical="center" wrapText="1"/>
    </xf>
    <xf numFmtId="0" fontId="28" fillId="0" borderId="0" xfId="554" applyFont="1" applyAlignment="1">
      <alignment horizontal="center" vertical="center"/>
    </xf>
    <xf numFmtId="49" fontId="24" fillId="0" borderId="1" xfId="824" applyNumberFormat="1" applyFont="1" applyFill="1" applyBorder="1" applyAlignment="1" applyProtection="1">
      <alignment horizontal="left" vertical="center"/>
    </xf>
    <xf numFmtId="198" fontId="24" fillId="0" borderId="1" xfId="25" applyNumberFormat="1" applyFont="1" applyFill="1" applyBorder="1" applyAlignment="1">
      <alignment horizontal="right" vertical="center" wrapText="1"/>
    </xf>
    <xf numFmtId="49" fontId="23" fillId="0" borderId="1" xfId="824" applyNumberFormat="1" applyFont="1" applyFill="1" applyBorder="1" applyAlignment="1" applyProtection="1">
      <alignment horizontal="left" vertical="center" wrapText="1"/>
    </xf>
    <xf numFmtId="198" fontId="27" fillId="0" borderId="1" xfId="25" applyNumberFormat="1" applyFont="1" applyFill="1" applyBorder="1" applyAlignment="1" applyProtection="1">
      <alignment vertical="center" wrapText="1"/>
    </xf>
    <xf numFmtId="198" fontId="24" fillId="0" borderId="1" xfId="25" applyNumberFormat="1" applyFont="1" applyFill="1" applyBorder="1" applyAlignment="1" applyProtection="1">
      <alignment horizontal="right" vertical="center" wrapText="1"/>
    </xf>
    <xf numFmtId="198" fontId="24" fillId="3" borderId="1" xfId="25" applyNumberFormat="1" applyFont="1" applyFill="1" applyBorder="1" applyAlignment="1" applyProtection="1">
      <alignment horizontal="right" vertical="center" wrapText="1"/>
    </xf>
    <xf numFmtId="49" fontId="23" fillId="0" borderId="1" xfId="904" applyNumberFormat="1" applyFont="1" applyFill="1" applyBorder="1" applyAlignment="1" applyProtection="1">
      <alignment horizontal="distributed" vertical="center"/>
    </xf>
    <xf numFmtId="49" fontId="23" fillId="0" borderId="1" xfId="904" applyNumberFormat="1" applyFont="1" applyFill="1" applyBorder="1" applyAlignment="1" applyProtection="1">
      <alignment horizontal="left" vertical="center" wrapText="1"/>
    </xf>
    <xf numFmtId="49" fontId="23" fillId="0" borderId="1" xfId="904" applyNumberFormat="1" applyFont="1" applyFill="1" applyBorder="1" applyAlignment="1" applyProtection="1">
      <alignment horizontal="left" vertical="center"/>
    </xf>
    <xf numFmtId="198" fontId="12" fillId="0" borderId="0" xfId="766" applyNumberFormat="1" applyAlignment="1"/>
    <xf numFmtId="0" fontId="12" fillId="0" borderId="0" xfId="766" applyAlignment="1">
      <alignment vertical="center"/>
    </xf>
    <xf numFmtId="0" fontId="24" fillId="0" borderId="0" xfId="766" applyFont="1" applyFill="1" applyAlignment="1" applyProtection="1">
      <alignment horizontal="left" vertical="center"/>
    </xf>
    <xf numFmtId="4" fontId="24" fillId="0" borderId="0" xfId="766" applyNumberFormat="1" applyFont="1" applyFill="1" applyAlignment="1" applyProtection="1">
      <alignment horizontal="right" vertical="center"/>
    </xf>
    <xf numFmtId="200" fontId="29" fillId="0" borderId="0" xfId="766" applyNumberFormat="1" applyFont="1" applyFill="1" applyAlignment="1">
      <alignment vertical="center"/>
    </xf>
    <xf numFmtId="0" fontId="24" fillId="0" borderId="0" xfId="766" applyFont="1" applyFill="1" applyAlignment="1">
      <alignment horizontal="right" vertical="center"/>
    </xf>
    <xf numFmtId="0" fontId="23" fillId="0" borderId="1" xfId="918" applyNumberFormat="1" applyFont="1" applyFill="1" applyBorder="1" applyAlignment="1" applyProtection="1">
      <alignment horizontal="center" vertical="center"/>
    </xf>
    <xf numFmtId="49" fontId="23" fillId="0" borderId="1" xfId="920" applyNumberFormat="1" applyFont="1" applyFill="1" applyBorder="1" applyAlignment="1" applyProtection="1">
      <alignment vertical="center"/>
    </xf>
    <xf numFmtId="198" fontId="23" fillId="0" borderId="1" xfId="105" applyNumberFormat="1" applyFont="1" applyBorder="1" applyAlignment="1">
      <alignment horizontal="right" vertical="center" wrapText="1"/>
    </xf>
    <xf numFmtId="198" fontId="23" fillId="0" borderId="1" xfId="867" applyNumberFormat="1" applyFont="1" applyBorder="1" applyAlignment="1">
      <alignment horizontal="right" vertical="center" wrapText="1"/>
    </xf>
    <xf numFmtId="0" fontId="28" fillId="0" borderId="0" xfId="554" applyFont="1">
      <alignment vertical="center"/>
    </xf>
    <xf numFmtId="49" fontId="24" fillId="0" borderId="1" xfId="920" applyNumberFormat="1" applyFont="1" applyFill="1" applyBorder="1" applyAlignment="1" applyProtection="1">
      <alignment vertical="center"/>
    </xf>
    <xf numFmtId="198" fontId="24" fillId="0" borderId="1" xfId="105" applyNumberFormat="1" applyFont="1" applyBorder="1" applyAlignment="1">
      <alignment horizontal="right" vertical="center" wrapText="1"/>
    </xf>
    <xf numFmtId="198" fontId="24" fillId="0" borderId="1" xfId="867" applyNumberFormat="1" applyFont="1" applyBorder="1" applyAlignment="1">
      <alignment horizontal="right" vertical="center" wrapText="1"/>
    </xf>
    <xf numFmtId="193" fontId="24" fillId="0" borderId="1" xfId="628" applyNumberFormat="1" applyFont="1" applyFill="1" applyBorder="1" applyAlignment="1">
      <alignment horizontal="right" vertical="center" wrapText="1"/>
    </xf>
    <xf numFmtId="198" fontId="24" fillId="0" borderId="1" xfId="867" applyNumberFormat="1" applyFont="1" applyFill="1" applyBorder="1" applyAlignment="1">
      <alignment horizontal="right" vertical="center" wrapText="1"/>
    </xf>
    <xf numFmtId="198" fontId="24" fillId="3" borderId="1" xfId="867" applyNumberFormat="1" applyFont="1" applyFill="1" applyBorder="1" applyAlignment="1">
      <alignment horizontal="right" vertical="center" wrapText="1"/>
    </xf>
    <xf numFmtId="49" fontId="23" fillId="0" borderId="1" xfId="920" applyNumberFormat="1" applyFont="1" applyFill="1" applyBorder="1" applyAlignment="1" applyProtection="1">
      <alignment horizontal="center" vertical="center"/>
    </xf>
    <xf numFmtId="49" fontId="23" fillId="0" borderId="1" xfId="904" applyNumberFormat="1" applyFont="1" applyFill="1" applyBorder="1" applyAlignment="1" applyProtection="1">
      <alignment vertical="center"/>
    </xf>
    <xf numFmtId="0" fontId="12" fillId="0" borderId="0" xfId="998">
      <alignment vertical="center"/>
    </xf>
    <xf numFmtId="0" fontId="7" fillId="0" borderId="0" xfId="998" applyFont="1" applyAlignment="1">
      <alignment horizontal="center" vertical="center" wrapText="1"/>
    </xf>
    <xf numFmtId="0" fontId="12" fillId="0" borderId="0" xfId="998" applyFill="1">
      <alignment vertical="center"/>
    </xf>
    <xf numFmtId="0" fontId="1" fillId="0" borderId="0" xfId="0" applyFont="1" applyFill="1" applyAlignment="1">
      <alignment vertical="center"/>
    </xf>
    <xf numFmtId="0" fontId="30" fillId="0" borderId="0" xfId="659" applyFont="1" applyAlignment="1">
      <alignment horizontal="center" vertical="center" shrinkToFit="1"/>
    </xf>
    <xf numFmtId="0" fontId="8" fillId="0" borderId="0" xfId="659" applyFont="1" applyAlignment="1">
      <alignment horizontal="center" vertical="center" shrinkToFit="1"/>
    </xf>
    <xf numFmtId="0" fontId="10" fillId="0" borderId="0" xfId="659" applyFont="1" applyBorder="1" applyAlignment="1">
      <alignment horizontal="left" vertical="center" wrapText="1"/>
    </xf>
    <xf numFmtId="0" fontId="10" fillId="0" borderId="0" xfId="0" applyFont="1" applyFill="1" applyAlignment="1">
      <alignment horizontal="right"/>
    </xf>
    <xf numFmtId="0" fontId="23" fillId="0" borderId="1" xfId="1074" applyFont="1" applyBorder="1" applyAlignment="1">
      <alignment horizontal="center" vertical="center"/>
    </xf>
    <xf numFmtId="49" fontId="23" fillId="0" borderId="1" xfId="0" applyNumberFormat="1" applyFont="1" applyFill="1" applyBorder="1" applyAlignment="1" applyProtection="1">
      <alignment vertical="center" wrapText="1"/>
    </xf>
    <xf numFmtId="198" fontId="24" fillId="0" borderId="1" xfId="25" applyNumberFormat="1" applyFont="1" applyBorder="1" applyAlignment="1">
      <alignment horizontal="right" vertical="center" wrapText="1"/>
    </xf>
    <xf numFmtId="0" fontId="24" fillId="0" borderId="1" xfId="648" applyNumberFormat="1" applyFont="1" applyFill="1" applyBorder="1" applyAlignment="1">
      <alignment horizontal="left"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9" fillId="0" borderId="1" xfId="0" applyFont="1" applyFill="1" applyBorder="1" applyAlignment="1">
      <alignment horizontal="center" vertical="center"/>
    </xf>
    <xf numFmtId="0" fontId="31" fillId="0" borderId="1" xfId="998" applyFont="1" applyFill="1" applyBorder="1">
      <alignment vertical="center"/>
    </xf>
    <xf numFmtId="0" fontId="32" fillId="0" borderId="0" xfId="0" applyFont="1" applyAlignment="1">
      <alignment horizontal="justify" vertical="center" indent="2"/>
    </xf>
    <xf numFmtId="0" fontId="24" fillId="0" borderId="0" xfId="648" applyFont="1" applyAlignment="1"/>
    <xf numFmtId="0" fontId="12" fillId="0" borderId="0" xfId="648" applyAlignment="1"/>
    <xf numFmtId="0" fontId="12" fillId="0" borderId="0" xfId="648" applyFill="1" applyAlignment="1"/>
    <xf numFmtId="0" fontId="8" fillId="3" borderId="0" xfId="628" applyFont="1" applyFill="1" applyAlignment="1">
      <alignment horizontal="center" vertical="center" shrinkToFit="1"/>
    </xf>
    <xf numFmtId="0" fontId="33" fillId="3" borderId="0" xfId="628" applyFont="1" applyFill="1" applyAlignment="1">
      <alignment vertical="center" shrinkToFit="1"/>
    </xf>
    <xf numFmtId="0" fontId="10" fillId="3" borderId="0" xfId="628" applyFont="1" applyFill="1" applyAlignment="1">
      <alignment horizontal="left" vertical="center" wrapText="1"/>
    </xf>
    <xf numFmtId="0" fontId="24" fillId="3" borderId="0" xfId="648" applyFont="1" applyFill="1" applyAlignment="1">
      <alignment horizontal="right" vertical="center"/>
    </xf>
    <xf numFmtId="189" fontId="12" fillId="3" borderId="0" xfId="1072" applyNumberFormat="1" applyFont="1" applyFill="1" applyBorder="1" applyAlignment="1">
      <alignment vertical="center"/>
    </xf>
    <xf numFmtId="0" fontId="23" fillId="3" borderId="1" xfId="1072" applyFont="1" applyFill="1" applyBorder="1" applyAlignment="1">
      <alignment horizontal="distributed" vertical="center" wrapText="1" indent="3"/>
    </xf>
    <xf numFmtId="0" fontId="12" fillId="3" borderId="0" xfId="648" applyFill="1" applyAlignment="1"/>
    <xf numFmtId="41" fontId="9" fillId="0" borderId="1" xfId="0" applyNumberFormat="1" applyFont="1" applyBorder="1" applyAlignment="1">
      <alignment horizontal="right" vertical="center" wrapText="1"/>
    </xf>
    <xf numFmtId="0" fontId="12" fillId="3" borderId="0" xfId="697" applyFill="1" applyAlignment="1"/>
    <xf numFmtId="41" fontId="24" fillId="0" borderId="1" xfId="998" applyNumberFormat="1" applyFont="1" applyBorder="1" applyAlignment="1">
      <alignment horizontal="right" vertical="center" wrapText="1"/>
    </xf>
    <xf numFmtId="193" fontId="10" fillId="0" borderId="1" xfId="0" applyNumberFormat="1" applyFont="1" applyBorder="1" applyAlignment="1">
      <alignment horizontal="right" vertical="center" wrapText="1"/>
    </xf>
    <xf numFmtId="41" fontId="23" fillId="0" borderId="1" xfId="998" applyNumberFormat="1" applyFont="1" applyBorder="1" applyAlignment="1">
      <alignment horizontal="right" vertical="center" wrapText="1"/>
    </xf>
    <xf numFmtId="0" fontId="24" fillId="0" borderId="1" xfId="892" applyNumberFormat="1" applyFont="1" applyFill="1" applyBorder="1" applyAlignment="1">
      <alignment horizontal="left" vertical="center" wrapText="1"/>
    </xf>
    <xf numFmtId="0" fontId="9" fillId="0" borderId="1" xfId="0" applyFont="1" applyBorder="1" applyAlignment="1">
      <alignment horizontal="distributed" vertical="center" wrapText="1"/>
    </xf>
    <xf numFmtId="0" fontId="23" fillId="0" borderId="1" xfId="1072" applyFont="1" applyFill="1" applyBorder="1" applyAlignment="1">
      <alignment horizontal="left" vertical="center" wrapText="1"/>
    </xf>
    <xf numFmtId="0" fontId="24" fillId="0" borderId="1" xfId="892" applyNumberFormat="1" applyFont="1" applyFill="1" applyBorder="1" applyAlignment="1">
      <alignment horizontal="left" vertical="center" wrapText="1" indent="2"/>
    </xf>
    <xf numFmtId="193" fontId="9" fillId="0" borderId="1" xfId="0" applyNumberFormat="1" applyFont="1" applyBorder="1" applyAlignment="1">
      <alignment horizontal="right" vertical="center" wrapText="1"/>
    </xf>
    <xf numFmtId="0" fontId="24" fillId="0" borderId="1" xfId="892" applyNumberFormat="1" applyFont="1" applyFill="1" applyBorder="1" applyAlignment="1">
      <alignment horizontal="left" vertical="center" wrapText="1" indent="1"/>
    </xf>
    <xf numFmtId="41" fontId="24" fillId="0" borderId="1" xfId="998" applyNumberFormat="1" applyFont="1" applyFill="1" applyBorder="1" applyAlignment="1">
      <alignment horizontal="right" vertical="center" wrapText="1"/>
    </xf>
    <xf numFmtId="0" fontId="23" fillId="0" borderId="1" xfId="892" applyNumberFormat="1" applyFont="1" applyFill="1" applyBorder="1" applyAlignment="1">
      <alignment horizontal="left" vertical="center" wrapText="1"/>
    </xf>
    <xf numFmtId="41" fontId="23" fillId="0" borderId="1" xfId="998" applyNumberFormat="1" applyFont="1" applyFill="1" applyBorder="1" applyAlignment="1">
      <alignment horizontal="right" vertical="center" wrapText="1"/>
    </xf>
    <xf numFmtId="0" fontId="23" fillId="3" borderId="1" xfId="998" applyFont="1" applyFill="1" applyBorder="1" applyAlignment="1">
      <alignment horizontal="distributed" vertical="center" wrapText="1"/>
    </xf>
    <xf numFmtId="41" fontId="23" fillId="3" borderId="1" xfId="998" applyNumberFormat="1" applyFont="1" applyFill="1" applyBorder="1" applyAlignment="1">
      <alignment horizontal="right" vertical="center" wrapText="1"/>
    </xf>
    <xf numFmtId="41" fontId="12" fillId="0" borderId="0" xfId="648" applyNumberFormat="1" applyAlignment="1"/>
    <xf numFmtId="41" fontId="12" fillId="0" borderId="0" xfId="648" applyNumberFormat="1" applyFill="1" applyAlignment="1"/>
    <xf numFmtId="0" fontId="8" fillId="0" borderId="0" xfId="628" applyFont="1" applyFill="1" applyAlignment="1">
      <alignment horizontal="center" vertical="center" shrinkToFit="1"/>
    </xf>
    <xf numFmtId="201" fontId="24" fillId="0" borderId="0" xfId="895" applyNumberFormat="1" applyFont="1" applyFill="1" applyBorder="1" applyAlignment="1" applyProtection="1">
      <alignment horizontal="left" vertical="center"/>
    </xf>
    <xf numFmtId="0" fontId="24" fillId="0" borderId="0" xfId="648" applyFont="1" applyFill="1" applyBorder="1" applyAlignment="1">
      <alignment vertical="center"/>
    </xf>
    <xf numFmtId="0" fontId="24" fillId="0" borderId="0" xfId="648" applyFont="1" applyFill="1" applyAlignment="1">
      <alignment vertical="center"/>
    </xf>
    <xf numFmtId="201" fontId="26" fillId="0" borderId="0" xfId="895" applyNumberFormat="1" applyFont="1" applyFill="1" applyBorder="1" applyAlignment="1" applyProtection="1">
      <alignment horizontal="right" vertical="center"/>
    </xf>
    <xf numFmtId="0" fontId="23" fillId="0" borderId="1" xfId="648" applyFont="1" applyFill="1" applyBorder="1" applyAlignment="1">
      <alignment horizontal="center" vertical="center" wrapText="1"/>
    </xf>
    <xf numFmtId="41" fontId="23" fillId="0" borderId="1" xfId="965" applyNumberFormat="1" applyFont="1" applyFill="1" applyBorder="1" applyAlignment="1">
      <alignment horizontal="right" vertical="center" wrapText="1"/>
    </xf>
    <xf numFmtId="0" fontId="34" fillId="3" borderId="0" xfId="554" applyFont="1" applyFill="1">
      <alignment vertical="center"/>
    </xf>
    <xf numFmtId="41" fontId="24" fillId="0" borderId="1" xfId="965" applyNumberFormat="1" applyFont="1" applyFill="1" applyBorder="1" applyAlignment="1">
      <alignment horizontal="right" vertical="center" wrapText="1"/>
    </xf>
    <xf numFmtId="41" fontId="35" fillId="0" borderId="1" xfId="0" applyNumberFormat="1" applyFont="1" applyFill="1" applyBorder="1" applyAlignment="1">
      <alignment horizontal="right" vertical="center" wrapText="1"/>
    </xf>
    <xf numFmtId="41" fontId="27" fillId="0" borderId="1" xfId="0" applyNumberFormat="1" applyFont="1" applyFill="1" applyBorder="1" applyAlignment="1">
      <alignment horizontal="right" vertical="center" wrapText="1"/>
    </xf>
    <xf numFmtId="41" fontId="24" fillId="0" borderId="1" xfId="0" applyNumberFormat="1" applyFont="1" applyFill="1" applyBorder="1" applyAlignment="1" applyProtection="1">
      <alignment horizontal="right" vertical="center" wrapText="1"/>
    </xf>
    <xf numFmtId="41" fontId="10" fillId="0" borderId="1" xfId="0" applyNumberFormat="1" applyFont="1" applyFill="1" applyBorder="1" applyAlignment="1">
      <alignment horizontal="right" vertical="center" wrapText="1"/>
    </xf>
    <xf numFmtId="193" fontId="24" fillId="0" borderId="1" xfId="34" applyNumberFormat="1" applyFont="1" applyFill="1" applyBorder="1" applyAlignment="1">
      <alignment horizontal="right" vertical="center" wrapText="1"/>
    </xf>
    <xf numFmtId="49" fontId="24" fillId="0" borderId="1" xfId="0" applyNumberFormat="1" applyFont="1" applyFill="1" applyBorder="1" applyAlignment="1" applyProtection="1">
      <alignment vertical="center" wrapText="1"/>
    </xf>
    <xf numFmtId="41" fontId="24" fillId="0" borderId="1" xfId="628" applyNumberFormat="1" applyFont="1" applyFill="1" applyBorder="1" applyAlignment="1">
      <alignment horizontal="right" vertical="center" wrapText="1"/>
    </xf>
    <xf numFmtId="41" fontId="23" fillId="0" borderId="1" xfId="0" applyNumberFormat="1" applyFont="1" applyFill="1" applyBorder="1" applyAlignment="1" applyProtection="1">
      <alignment horizontal="right" vertical="center" wrapText="1"/>
    </xf>
    <xf numFmtId="41" fontId="23" fillId="0" borderId="1" xfId="628" applyNumberFormat="1" applyFont="1" applyFill="1" applyBorder="1" applyAlignment="1">
      <alignment horizontal="right" vertical="center" wrapText="1"/>
    </xf>
    <xf numFmtId="49" fontId="24" fillId="0" borderId="1" xfId="0" applyNumberFormat="1" applyFont="1" applyFill="1" applyBorder="1" applyAlignment="1" applyProtection="1">
      <alignment horizontal="center" vertical="center" wrapText="1"/>
    </xf>
    <xf numFmtId="49" fontId="23" fillId="0" borderId="1" xfId="0" applyNumberFormat="1" applyFont="1" applyFill="1" applyBorder="1" applyAlignment="1" applyProtection="1">
      <alignment horizontal="left" vertical="center" wrapText="1"/>
    </xf>
    <xf numFmtId="0" fontId="36" fillId="0" borderId="0" xfId="0" applyFont="1" applyAlignment="1"/>
    <xf numFmtId="0" fontId="0" fillId="0" borderId="0" xfId="0" applyFill="1" applyAlignment="1"/>
    <xf numFmtId="0" fontId="37" fillId="0" borderId="0" xfId="904" applyFont="1" applyFill="1" applyAlignment="1">
      <alignment horizontal="center" vertical="center"/>
    </xf>
    <xf numFmtId="0" fontId="36" fillId="0" borderId="0" xfId="0" applyFont="1" applyFill="1" applyAlignment="1"/>
    <xf numFmtId="0" fontId="10" fillId="0" borderId="0" xfId="904" applyFont="1" applyFill="1" applyAlignment="1">
      <alignment horizontal="left" vertical="center"/>
    </xf>
    <xf numFmtId="0" fontId="10" fillId="0" borderId="0" xfId="0" applyFont="1" applyFill="1" applyAlignment="1">
      <alignment vertical="center"/>
    </xf>
    <xf numFmtId="0" fontId="10" fillId="0" borderId="0" xfId="904" applyFont="1" applyFill="1" applyAlignment="1">
      <alignment horizontal="right" vertical="center"/>
    </xf>
    <xf numFmtId="189" fontId="23" fillId="0" borderId="1" xfId="998" applyNumberFormat="1" applyFont="1" applyFill="1" applyBorder="1" applyAlignment="1">
      <alignment horizontal="center" vertical="center" wrapText="1"/>
    </xf>
    <xf numFmtId="198" fontId="12" fillId="0" borderId="0" xfId="648" applyNumberFormat="1" applyFont="1" applyFill="1" applyAlignment="1">
      <alignment horizontal="center" vertical="center" wrapText="1"/>
    </xf>
    <xf numFmtId="0" fontId="10" fillId="0" borderId="1" xfId="0" applyFont="1" applyFill="1" applyBorder="1" applyAlignment="1">
      <alignment horizontal="left" vertical="center" wrapText="1"/>
    </xf>
    <xf numFmtId="198" fontId="24" fillId="0" borderId="1" xfId="0" applyNumberFormat="1" applyFont="1" applyFill="1" applyBorder="1" applyAlignment="1">
      <alignment vertical="center" wrapText="1"/>
    </xf>
    <xf numFmtId="193" fontId="24" fillId="0" borderId="1" xfId="34" applyNumberFormat="1" applyFont="1" applyFill="1" applyBorder="1" applyAlignment="1">
      <alignment vertical="center" wrapText="1"/>
    </xf>
    <xf numFmtId="0" fontId="28" fillId="0" borderId="0" xfId="554" applyFont="1" applyFill="1" applyAlignment="1">
      <alignment horizontal="center" vertical="center"/>
    </xf>
    <xf numFmtId="0" fontId="10" fillId="0" borderId="1" xfId="0" applyFont="1" applyBorder="1" applyAlignment="1">
      <alignment horizontal="left" vertical="center" wrapText="1"/>
    </xf>
    <xf numFmtId="0" fontId="28" fillId="3" borderId="0" xfId="554" applyFont="1" applyFill="1" applyAlignment="1">
      <alignment horizontal="center" vertical="center"/>
    </xf>
    <xf numFmtId="0" fontId="9" fillId="0" borderId="1" xfId="0" applyFont="1" applyFill="1" applyBorder="1" applyAlignment="1">
      <alignment horizontal="center" vertical="center" wrapText="1"/>
    </xf>
    <xf numFmtId="198" fontId="23" fillId="0" borderId="1" xfId="0" applyNumberFormat="1" applyFont="1" applyFill="1" applyBorder="1" applyAlignment="1">
      <alignment vertical="center" wrapText="1"/>
    </xf>
    <xf numFmtId="193" fontId="23" fillId="0" borderId="1" xfId="34" applyNumberFormat="1" applyFont="1" applyFill="1" applyBorder="1" applyAlignment="1">
      <alignment vertical="center" wrapText="1"/>
    </xf>
    <xf numFmtId="0" fontId="28" fillId="0" borderId="0" xfId="998" applyFont="1" applyFill="1" applyProtection="1">
      <alignment vertical="center"/>
    </xf>
    <xf numFmtId="0" fontId="31" fillId="0" borderId="0" xfId="998" applyFont="1" applyFill="1" applyAlignment="1" applyProtection="1">
      <alignment horizontal="center" vertical="center"/>
    </xf>
    <xf numFmtId="0" fontId="12" fillId="0" borderId="0" xfId="998" applyFill="1" applyProtection="1">
      <alignment vertical="center"/>
    </xf>
    <xf numFmtId="189" fontId="12" fillId="0" borderId="0" xfId="998" applyNumberFormat="1" applyFill="1" applyProtection="1">
      <alignment vertical="center"/>
    </xf>
    <xf numFmtId="198" fontId="12" fillId="0" borderId="0" xfId="648" applyNumberFormat="1" applyFill="1" applyAlignment="1" applyProtection="1"/>
    <xf numFmtId="0" fontId="2" fillId="0" borderId="0" xfId="998" applyFont="1" applyFill="1" applyAlignment="1" applyProtection="1">
      <alignment horizontal="center" vertical="center"/>
    </xf>
    <xf numFmtId="0" fontId="24" fillId="0" borderId="0" xfId="998" applyFont="1" applyFill="1" applyProtection="1">
      <alignment vertical="center"/>
    </xf>
    <xf numFmtId="189" fontId="24" fillId="0" borderId="0" xfId="998" applyNumberFormat="1" applyFont="1" applyFill="1" applyBorder="1" applyAlignment="1" applyProtection="1">
      <alignment horizontal="right" vertical="center"/>
    </xf>
    <xf numFmtId="198" fontId="28" fillId="0" borderId="0" xfId="648" applyNumberFormat="1" applyFont="1" applyFill="1" applyAlignment="1" applyProtection="1"/>
    <xf numFmtId="0" fontId="23" fillId="0" borderId="1" xfId="998" applyFont="1" applyFill="1" applyBorder="1" applyAlignment="1" applyProtection="1">
      <alignment horizontal="distributed" vertical="center" wrapText="1" indent="3"/>
    </xf>
    <xf numFmtId="0" fontId="31" fillId="0" borderId="0" xfId="998" applyFont="1" applyFill="1" applyAlignment="1" applyProtection="1">
      <alignment horizontal="center" vertical="center" wrapText="1"/>
    </xf>
    <xf numFmtId="49" fontId="9" fillId="0" borderId="1" xfId="0" applyNumberFormat="1" applyFont="1" applyFill="1" applyBorder="1" applyAlignment="1" applyProtection="1">
      <alignment horizontal="left" vertical="center" wrapText="1"/>
    </xf>
    <xf numFmtId="3" fontId="9" fillId="0" borderId="1" xfId="0" applyNumberFormat="1" applyFont="1" applyFill="1" applyBorder="1" applyAlignment="1" applyProtection="1">
      <alignment horizontal="right" vertical="center"/>
      <protection locked="0"/>
    </xf>
    <xf numFmtId="193" fontId="23" fillId="0" borderId="1" xfId="34" applyNumberFormat="1" applyFont="1" applyFill="1" applyBorder="1" applyAlignment="1" applyProtection="1">
      <alignment horizontal="right" vertical="center" wrapText="1" shrinkToFit="1"/>
      <protection locked="0"/>
    </xf>
    <xf numFmtId="0" fontId="28" fillId="0" borderId="0" xfId="554" applyFont="1" applyFill="1" applyProtection="1">
      <alignment vertical="center"/>
    </xf>
    <xf numFmtId="49" fontId="10" fillId="0" borderId="1" xfId="0" applyNumberFormat="1" applyFont="1" applyFill="1" applyBorder="1" applyAlignment="1" applyProtection="1">
      <alignment horizontal="left" vertical="center" wrapText="1"/>
    </xf>
    <xf numFmtId="3" fontId="10" fillId="0" borderId="1" xfId="0" applyNumberFormat="1" applyFont="1" applyFill="1" applyBorder="1" applyAlignment="1" applyProtection="1">
      <alignment horizontal="right" vertical="center"/>
      <protection locked="0"/>
    </xf>
    <xf numFmtId="193" fontId="24" fillId="0" borderId="1" xfId="34" applyNumberFormat="1" applyFont="1" applyFill="1" applyBorder="1" applyAlignment="1" applyProtection="1">
      <alignment horizontal="right" vertical="center" wrapText="1" shrinkToFit="1"/>
      <protection locked="0"/>
    </xf>
    <xf numFmtId="49" fontId="38" fillId="0" borderId="1" xfId="0" applyNumberFormat="1" applyFont="1" applyFill="1" applyBorder="1" applyAlignment="1" applyProtection="1">
      <alignment horizontal="distributed" vertical="center" wrapText="1"/>
    </xf>
    <xf numFmtId="0" fontId="23" fillId="0" borderId="1" xfId="998" applyFont="1" applyFill="1" applyBorder="1" applyAlignment="1" applyProtection="1">
      <alignment horizontal="left" vertical="center" wrapText="1"/>
    </xf>
    <xf numFmtId="3" fontId="23" fillId="0" borderId="1" xfId="0" applyNumberFormat="1" applyFont="1" applyFill="1" applyBorder="1" applyAlignment="1" applyProtection="1">
      <alignment horizontal="right" vertical="center"/>
    </xf>
    <xf numFmtId="193" fontId="23" fillId="0" borderId="1" xfId="34" applyNumberFormat="1" applyFont="1" applyFill="1" applyBorder="1" applyAlignment="1" applyProtection="1">
      <alignment horizontal="right" vertical="center" wrapText="1"/>
      <protection locked="0"/>
    </xf>
    <xf numFmtId="0" fontId="24" fillId="0" borderId="1" xfId="998" applyFont="1" applyFill="1" applyBorder="1" applyAlignment="1" applyProtection="1">
      <alignment horizontal="left" vertical="center" wrapText="1"/>
    </xf>
    <xf numFmtId="3" fontId="24" fillId="0" borderId="1" xfId="0" applyNumberFormat="1" applyFont="1" applyFill="1" applyBorder="1" applyAlignment="1" applyProtection="1">
      <alignment horizontal="right" vertical="center"/>
    </xf>
    <xf numFmtId="3" fontId="24" fillId="0" borderId="1" xfId="0" applyNumberFormat="1" applyFont="1" applyFill="1" applyBorder="1" applyAlignment="1" applyProtection="1">
      <alignment horizontal="right" vertical="center"/>
      <protection locked="0"/>
    </xf>
    <xf numFmtId="193" fontId="24" fillId="0" borderId="1" xfId="34" applyNumberFormat="1" applyFont="1" applyFill="1" applyBorder="1" applyAlignment="1" applyProtection="1">
      <alignment horizontal="right" vertical="center" wrapText="1"/>
      <protection locked="0"/>
    </xf>
    <xf numFmtId="0" fontId="23" fillId="0" borderId="1" xfId="554" applyFont="1" applyFill="1" applyBorder="1" applyAlignment="1" applyProtection="1">
      <alignment horizontal="left" vertical="center" wrapText="1"/>
    </xf>
    <xf numFmtId="3" fontId="23" fillId="0" borderId="1" xfId="0" applyNumberFormat="1" applyFont="1" applyFill="1" applyBorder="1" applyAlignment="1" applyProtection="1">
      <alignment horizontal="right" vertical="center"/>
      <protection locked="0"/>
    </xf>
    <xf numFmtId="0" fontId="23" fillId="0" borderId="1" xfId="998" applyFont="1" applyFill="1" applyBorder="1" applyAlignment="1" applyProtection="1">
      <alignment horizontal="distributed" vertical="center" wrapText="1" indent="1"/>
    </xf>
    <xf numFmtId="3" fontId="12" fillId="0" borderId="0" xfId="998" applyNumberFormat="1" applyFill="1" applyProtection="1">
      <alignment vertical="center"/>
    </xf>
    <xf numFmtId="0" fontId="28" fillId="0" borderId="0" xfId="998" applyFont="1">
      <alignment vertical="center"/>
    </xf>
    <xf numFmtId="0" fontId="31" fillId="0" borderId="0" xfId="998" applyFont="1" applyAlignment="1">
      <alignment horizontal="center" vertical="center"/>
    </xf>
    <xf numFmtId="189" fontId="12" fillId="0" borderId="0" xfId="998" applyNumberFormat="1">
      <alignment vertical="center"/>
    </xf>
    <xf numFmtId="0" fontId="2" fillId="0" borderId="0" xfId="998" applyFont="1" applyFill="1" applyAlignment="1">
      <alignment horizontal="center" vertical="center"/>
    </xf>
    <xf numFmtId="0" fontId="24" fillId="0" borderId="0" xfId="998" applyFont="1" applyFill="1">
      <alignment vertical="center"/>
    </xf>
    <xf numFmtId="0" fontId="39" fillId="0" borderId="0" xfId="998" applyFont="1" applyFill="1">
      <alignment vertical="center"/>
    </xf>
    <xf numFmtId="189" fontId="24" fillId="0" borderId="0" xfId="998" applyNumberFormat="1" applyFont="1" applyFill="1" applyAlignment="1">
      <alignment horizontal="right" vertical="center"/>
    </xf>
    <xf numFmtId="0" fontId="28" fillId="0" borderId="0" xfId="998" applyFont="1" applyFill="1">
      <alignment vertical="center"/>
    </xf>
    <xf numFmtId="0" fontId="23" fillId="0" borderId="1" xfId="998" applyFont="1" applyFill="1" applyBorder="1" applyAlignment="1">
      <alignment horizontal="distributed" vertical="center" wrapText="1" indent="3"/>
    </xf>
    <xf numFmtId="0" fontId="40" fillId="0" borderId="0" xfId="1070" applyFont="1" applyFill="1" applyAlignment="1">
      <alignment vertical="center" wrapText="1"/>
    </xf>
    <xf numFmtId="49" fontId="9" fillId="2" borderId="1" xfId="0" applyNumberFormat="1" applyFont="1" applyFill="1" applyBorder="1" applyAlignment="1" applyProtection="1">
      <alignment horizontal="left" vertical="center" wrapText="1"/>
    </xf>
    <xf numFmtId="3" fontId="9" fillId="2" borderId="1" xfId="0" applyNumberFormat="1" applyFont="1" applyFill="1" applyBorder="1" applyAlignment="1" applyProtection="1">
      <alignment horizontal="right" vertical="center"/>
      <protection locked="0"/>
    </xf>
    <xf numFmtId="0" fontId="28" fillId="0" borderId="0" xfId="554" applyFont="1" applyFill="1">
      <alignment vertical="center"/>
    </xf>
    <xf numFmtId="3" fontId="10" fillId="2" borderId="1" xfId="0" applyNumberFormat="1" applyFont="1" applyFill="1" applyBorder="1" applyAlignment="1" applyProtection="1">
      <alignment horizontal="right" vertical="center"/>
      <protection locked="0"/>
    </xf>
    <xf numFmtId="49" fontId="10" fillId="2" borderId="1" xfId="0" applyNumberFormat="1" applyFont="1" applyFill="1" applyBorder="1" applyAlignment="1" applyProtection="1">
      <alignment horizontal="left" vertical="center" wrapText="1"/>
    </xf>
    <xf numFmtId="49" fontId="23" fillId="2" borderId="1" xfId="0" applyNumberFormat="1" applyFont="1" applyFill="1" applyBorder="1" applyAlignment="1" applyProtection="1">
      <alignment vertical="center" wrapText="1"/>
    </xf>
    <xf numFmtId="49" fontId="24" fillId="2" borderId="1" xfId="0" applyNumberFormat="1" applyFont="1" applyFill="1" applyBorder="1" applyAlignment="1" applyProtection="1">
      <alignment vertical="center" wrapText="1"/>
    </xf>
    <xf numFmtId="49" fontId="38" fillId="2" borderId="1" xfId="0" applyNumberFormat="1" applyFont="1" applyFill="1" applyBorder="1" applyAlignment="1" applyProtection="1">
      <alignment horizontal="distributed" vertical="center" wrapText="1"/>
    </xf>
    <xf numFmtId="0" fontId="23" fillId="0" borderId="1" xfId="554" applyFont="1" applyFill="1" applyBorder="1" applyAlignment="1">
      <alignment horizontal="left" vertical="center"/>
    </xf>
    <xf numFmtId="0" fontId="23" fillId="0" borderId="1" xfId="554" applyFont="1" applyFill="1" applyBorder="1" applyAlignment="1" applyProtection="1">
      <alignment horizontal="left" vertical="center"/>
    </xf>
    <xf numFmtId="0" fontId="23" fillId="3" borderId="1" xfId="554" applyFont="1" applyFill="1" applyBorder="1" applyAlignment="1" applyProtection="1">
      <alignment horizontal="left" vertical="center"/>
    </xf>
    <xf numFmtId="0" fontId="24" fillId="0" borderId="1" xfId="998" applyFont="1" applyFill="1" applyBorder="1" applyAlignment="1" applyProtection="1">
      <alignment horizontal="left" vertical="center"/>
    </xf>
    <xf numFmtId="0" fontId="24" fillId="3" borderId="1" xfId="998" applyFont="1" applyFill="1" applyBorder="1" applyAlignment="1" applyProtection="1">
      <alignment horizontal="left" vertical="center"/>
    </xf>
    <xf numFmtId="189" fontId="24" fillId="0" borderId="1" xfId="998" applyNumberFormat="1" applyFont="1" applyFill="1" applyBorder="1" applyAlignment="1" applyProtection="1">
      <alignment horizontal="right" vertical="center" wrapText="1"/>
      <protection locked="0"/>
    </xf>
    <xf numFmtId="0" fontId="23" fillId="0" borderId="1" xfId="998" applyFont="1" applyFill="1" applyBorder="1" applyAlignment="1">
      <alignment horizontal="distributed" vertical="center" indent="1"/>
    </xf>
    <xf numFmtId="3" fontId="12" fillId="0" borderId="0" xfId="998" applyNumberFormat="1">
      <alignment vertical="center"/>
    </xf>
    <xf numFmtId="0" fontId="1" fillId="0" borderId="0" xfId="0" applyFont="1" applyFill="1" applyBorder="1" applyAlignment="1"/>
    <xf numFmtId="0" fontId="1" fillId="0" borderId="0" xfId="0" applyFont="1" applyFill="1" applyBorder="1" applyAlignment="1">
      <alignment horizontal="center"/>
    </xf>
    <xf numFmtId="0" fontId="41" fillId="0" borderId="0"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2" xfId="0" applyFont="1" applyFill="1" applyBorder="1" applyAlignment="1">
      <alignment horizontal="center" vertical="center"/>
    </xf>
    <xf numFmtId="0" fontId="10" fillId="0" borderId="0" xfId="0" applyFont="1" applyAlignment="1">
      <alignment horizontal="right"/>
    </xf>
    <xf numFmtId="0" fontId="23" fillId="0" borderId="3" xfId="1074" applyFont="1" applyBorder="1" applyAlignment="1">
      <alignment horizontal="center" vertical="center"/>
    </xf>
    <xf numFmtId="0" fontId="23" fillId="0" borderId="4" xfId="1074" applyFont="1" applyBorder="1" applyAlignment="1">
      <alignment horizontal="center" vertical="center"/>
    </xf>
    <xf numFmtId="0" fontId="23" fillId="0" borderId="5" xfId="1074" applyFont="1" applyBorder="1" applyAlignment="1">
      <alignment horizontal="center" vertical="center"/>
    </xf>
    <xf numFmtId="0" fontId="23" fillId="0" borderId="6" xfId="1074" applyFont="1" applyBorder="1" applyAlignment="1">
      <alignment horizontal="center" vertical="center"/>
    </xf>
    <xf numFmtId="0" fontId="43" fillId="0" borderId="1" xfId="0" applyFont="1" applyFill="1" applyBorder="1" applyAlignment="1">
      <alignment horizontal="center"/>
    </xf>
    <xf numFmtId="0" fontId="43" fillId="0" borderId="1" xfId="0" applyFont="1" applyFill="1" applyBorder="1" applyAlignment="1"/>
    <xf numFmtId="193" fontId="43" fillId="0" borderId="1" xfId="0" applyNumberFormat="1" applyFont="1" applyFill="1" applyBorder="1" applyAlignment="1"/>
    <xf numFmtId="0" fontId="5" fillId="0" borderId="0" xfId="0" applyFont="1" applyFill="1" applyBorder="1" applyAlignment="1">
      <alignment horizontal="left" vertical="top" wrapText="1"/>
    </xf>
    <xf numFmtId="0" fontId="5" fillId="0" borderId="0" xfId="0" applyFont="1" applyFill="1" applyBorder="1" applyAlignment="1">
      <alignment horizontal="center" vertical="top" wrapText="1"/>
    </xf>
    <xf numFmtId="0" fontId="44" fillId="0" borderId="0" xfId="1009" applyFont="1" applyAlignment="1"/>
    <xf numFmtId="0" fontId="10" fillId="0" borderId="0" xfId="0" applyFont="1" applyAlignment="1">
      <alignment horizontal="right" vertical="center"/>
    </xf>
    <xf numFmtId="0" fontId="23" fillId="0" borderId="1" xfId="1074" applyFont="1" applyBorder="1" applyAlignment="1">
      <alignment horizontal="center" vertical="center" wrapText="1"/>
    </xf>
    <xf numFmtId="0" fontId="23" fillId="0" borderId="1" xfId="0" applyFont="1" applyBorder="1" applyAlignment="1">
      <alignment horizontal="left" vertical="center"/>
    </xf>
    <xf numFmtId="198" fontId="23" fillId="0" borderId="1" xfId="25" applyNumberFormat="1" applyFont="1" applyBorder="1" applyAlignment="1">
      <alignment horizontal="right" vertical="center" wrapText="1"/>
    </xf>
    <xf numFmtId="0" fontId="10" fillId="0" borderId="1" xfId="0" applyFont="1" applyBorder="1" applyAlignment="1">
      <alignment horizontal="left" vertical="center"/>
    </xf>
    <xf numFmtId="0" fontId="12" fillId="0" borderId="0" xfId="998" applyFont="1" applyFill="1">
      <alignment vertical="center"/>
    </xf>
    <xf numFmtId="0" fontId="12" fillId="0" borderId="0" xfId="998" applyFont="1">
      <alignment vertical="center"/>
    </xf>
    <xf numFmtId="189" fontId="12" fillId="0" borderId="0" xfId="998" applyNumberFormat="1" applyFont="1">
      <alignment vertical="center"/>
    </xf>
    <xf numFmtId="198" fontId="12" fillId="0" borderId="0" xfId="998" applyNumberFormat="1">
      <alignment vertical="center"/>
    </xf>
    <xf numFmtId="0" fontId="37" fillId="0" borderId="0" xfId="904" applyFont="1" applyAlignment="1">
      <alignment horizontal="center" vertical="center"/>
    </xf>
    <xf numFmtId="0" fontId="0" fillId="0" borderId="0" xfId="904" applyFont="1" applyAlignment="1">
      <alignment horizontal="right"/>
    </xf>
    <xf numFmtId="189" fontId="23" fillId="0" borderId="7" xfId="998" applyNumberFormat="1" applyFont="1" applyBorder="1" applyAlignment="1">
      <alignment horizontal="center" vertical="center" wrapText="1"/>
    </xf>
    <xf numFmtId="198" fontId="12" fillId="3" borderId="0" xfId="648" applyNumberFormat="1" applyFont="1" applyFill="1" applyAlignment="1">
      <alignment horizontal="center" vertical="center" wrapText="1"/>
    </xf>
    <xf numFmtId="0" fontId="9" fillId="0" borderId="1" xfId="0" applyFont="1" applyFill="1" applyBorder="1" applyAlignment="1">
      <alignment horizontal="left" vertical="center" wrapText="1"/>
    </xf>
    <xf numFmtId="198" fontId="9" fillId="0" borderId="5" xfId="0" applyNumberFormat="1" applyFont="1" applyFill="1" applyBorder="1" applyAlignment="1">
      <alignment vertical="center" wrapText="1"/>
    </xf>
    <xf numFmtId="198" fontId="9" fillId="0" borderId="1" xfId="0" applyNumberFormat="1" applyFont="1" applyFill="1" applyBorder="1" applyAlignment="1">
      <alignment vertical="center" wrapText="1"/>
    </xf>
    <xf numFmtId="0" fontId="45" fillId="0" borderId="1" xfId="1013" applyFont="1" applyFill="1" applyBorder="1" applyAlignment="1">
      <alignment horizontal="left" vertical="center" wrapText="1"/>
    </xf>
    <xf numFmtId="198" fontId="10" fillId="0" borderId="5" xfId="0" applyNumberFormat="1" applyFont="1" applyFill="1" applyBorder="1" applyAlignment="1">
      <alignment vertical="center" wrapText="1"/>
    </xf>
    <xf numFmtId="198" fontId="10" fillId="0" borderId="1" xfId="0" applyNumberFormat="1" applyFont="1" applyFill="1" applyBorder="1" applyAlignment="1">
      <alignment vertical="center" wrapText="1"/>
    </xf>
    <xf numFmtId="184" fontId="46" fillId="0" borderId="1" xfId="0" applyNumberFormat="1" applyFont="1" applyFill="1" applyBorder="1" applyAlignment="1">
      <alignment horizontal="center" vertical="center" wrapText="1"/>
    </xf>
    <xf numFmtId="0" fontId="47" fillId="0" borderId="0" xfId="0" applyFont="1" applyAlignment="1"/>
    <xf numFmtId="0" fontId="0" fillId="0" borderId="0" xfId="0" applyFont="1" applyAlignment="1"/>
    <xf numFmtId="0" fontId="48" fillId="2" borderId="0" xfId="904" applyFont="1" applyFill="1" applyBorder="1" applyAlignment="1">
      <alignment horizontal="center" vertical="center"/>
    </xf>
    <xf numFmtId="0" fontId="10" fillId="0" borderId="0" xfId="904" applyFont="1" applyBorder="1" applyAlignment="1">
      <alignment horizontal="left" vertical="center"/>
    </xf>
    <xf numFmtId="0" fontId="10" fillId="0" borderId="0" xfId="904" applyFont="1" applyBorder="1" applyAlignment="1">
      <alignment horizontal="right" vertical="center"/>
    </xf>
    <xf numFmtId="0" fontId="23" fillId="0" borderId="1" xfId="0" applyFont="1" applyBorder="1" applyAlignment="1">
      <alignment horizontal="center" vertical="center" wrapText="1"/>
    </xf>
    <xf numFmtId="191" fontId="9" fillId="0" borderId="1" xfId="651" applyNumberFormat="1" applyFont="1" applyFill="1" applyBorder="1" applyAlignment="1">
      <alignment horizontal="left" vertical="center"/>
    </xf>
    <xf numFmtId="198" fontId="9" fillId="0" borderId="1" xfId="651" applyNumberFormat="1" applyFont="1" applyFill="1" applyBorder="1" applyAlignment="1">
      <alignment horizontal="right" vertical="center" wrapText="1"/>
    </xf>
    <xf numFmtId="191" fontId="10" fillId="0" borderId="1" xfId="651" applyNumberFormat="1" applyFont="1" applyFill="1" applyBorder="1" applyAlignment="1">
      <alignment horizontal="left" vertical="center"/>
    </xf>
    <xf numFmtId="198" fontId="10" fillId="0" borderId="1" xfId="651" applyNumberFormat="1" applyFont="1" applyFill="1" applyBorder="1" applyAlignment="1">
      <alignment horizontal="right" vertical="center" wrapText="1"/>
    </xf>
    <xf numFmtId="198" fontId="10" fillId="0" borderId="1" xfId="0" applyNumberFormat="1" applyFont="1" applyBorder="1" applyAlignment="1">
      <alignment horizontal="right" vertical="center" wrapText="1"/>
    </xf>
    <xf numFmtId="0" fontId="9" fillId="0" borderId="1" xfId="651" applyFont="1" applyFill="1" applyBorder="1" applyAlignment="1">
      <alignment horizontal="center" vertical="center"/>
    </xf>
    <xf numFmtId="0" fontId="23" fillId="0" borderId="0" xfId="998" applyFont="1" applyFill="1" applyAlignment="1">
      <alignment horizontal="center" vertical="center" wrapText="1"/>
    </xf>
    <xf numFmtId="0" fontId="12" fillId="0" borderId="0" xfId="554" applyFill="1">
      <alignment vertical="center"/>
    </xf>
    <xf numFmtId="193" fontId="12" fillId="0" borderId="0" xfId="998" applyNumberFormat="1" applyFill="1">
      <alignment vertical="center"/>
    </xf>
    <xf numFmtId="193" fontId="2" fillId="0" borderId="0" xfId="998" applyNumberFormat="1" applyFont="1" applyFill="1" applyAlignment="1">
      <alignment horizontal="center" vertical="center"/>
    </xf>
    <xf numFmtId="0" fontId="24" fillId="0" borderId="0" xfId="998" applyFont="1" applyFill="1" applyAlignment="1">
      <alignment horizontal="left" vertical="center"/>
    </xf>
    <xf numFmtId="193" fontId="24" fillId="0" borderId="0" xfId="998" applyNumberFormat="1" applyFont="1" applyFill="1" applyBorder="1" applyAlignment="1">
      <alignment horizontal="right" vertical="center"/>
    </xf>
    <xf numFmtId="0" fontId="23" fillId="0" borderId="1" xfId="998" applyFont="1" applyFill="1" applyBorder="1" applyAlignment="1">
      <alignment horizontal="center" vertical="center" wrapText="1"/>
    </xf>
    <xf numFmtId="193" fontId="23" fillId="0" borderId="1" xfId="998" applyNumberFormat="1" applyFont="1" applyFill="1" applyBorder="1" applyAlignment="1">
      <alignment horizontal="center" vertical="center" wrapText="1"/>
    </xf>
    <xf numFmtId="0" fontId="34" fillId="0" borderId="1" xfId="0" applyNumberFormat="1" applyFont="1" applyFill="1" applyBorder="1" applyAlignment="1" applyProtection="1">
      <alignment horizontal="left" vertical="center" shrinkToFit="1"/>
    </xf>
    <xf numFmtId="184" fontId="7" fillId="0" borderId="1" xfId="0" applyNumberFormat="1" applyFont="1" applyFill="1" applyBorder="1" applyAlignment="1" applyProtection="1">
      <alignment horizontal="right" vertical="center"/>
    </xf>
    <xf numFmtId="193" fontId="34" fillId="0" borderId="1" xfId="0" applyNumberFormat="1" applyFont="1" applyFill="1" applyBorder="1" applyAlignment="1" applyProtection="1">
      <alignment horizontal="right" vertical="center"/>
      <protection locked="0"/>
    </xf>
    <xf numFmtId="0" fontId="28" fillId="0" borderId="1" xfId="0" applyNumberFormat="1" applyFont="1" applyFill="1" applyBorder="1" applyAlignment="1" applyProtection="1">
      <alignment horizontal="left" vertical="center" shrinkToFit="1"/>
    </xf>
    <xf numFmtId="184" fontId="6" fillId="0" borderId="1" xfId="0" applyNumberFormat="1" applyFont="1" applyFill="1" applyBorder="1" applyAlignment="1" applyProtection="1">
      <alignment horizontal="right" vertical="center"/>
    </xf>
    <xf numFmtId="0" fontId="28" fillId="0" borderId="1" xfId="0" applyNumberFormat="1" applyFont="1" applyFill="1" applyBorder="1" applyAlignment="1" applyProtection="1">
      <alignment horizontal="left" vertical="center"/>
    </xf>
    <xf numFmtId="193" fontId="28" fillId="0" borderId="1" xfId="0" applyNumberFormat="1" applyFont="1" applyFill="1" applyBorder="1" applyAlignment="1" applyProtection="1">
      <alignment horizontal="right" vertical="center"/>
      <protection locked="0"/>
    </xf>
    <xf numFmtId="0" fontId="34" fillId="0" borderId="1" xfId="0" applyNumberFormat="1" applyFont="1" applyFill="1" applyBorder="1" applyAlignment="1" applyProtection="1">
      <alignment vertical="center" shrinkToFit="1"/>
      <protection locked="0"/>
    </xf>
    <xf numFmtId="0" fontId="28" fillId="0" borderId="1" xfId="0" applyNumberFormat="1" applyFont="1" applyFill="1" applyBorder="1" applyAlignment="1" applyProtection="1">
      <alignment vertical="center" shrinkToFit="1"/>
      <protection locked="0"/>
    </xf>
    <xf numFmtId="0" fontId="28" fillId="0" borderId="1" xfId="0" applyNumberFormat="1" applyFont="1" applyFill="1" applyBorder="1" applyAlignment="1" applyProtection="1">
      <alignment horizontal="center" vertical="center" shrinkToFit="1"/>
      <protection locked="0"/>
    </xf>
    <xf numFmtId="0" fontId="28" fillId="0" borderId="1" xfId="0" applyNumberFormat="1" applyFont="1" applyFill="1" applyBorder="1" applyAlignment="1" applyProtection="1">
      <alignment horizontal="left" vertical="center" shrinkToFit="1"/>
      <protection locked="0"/>
    </xf>
    <xf numFmtId="0" fontId="7" fillId="0" borderId="1" xfId="0" applyFont="1" applyFill="1" applyBorder="1" applyAlignment="1" applyProtection="1">
      <alignment vertical="center"/>
      <protection locked="0"/>
    </xf>
    <xf numFmtId="0" fontId="34" fillId="4" borderId="1" xfId="0" applyNumberFormat="1" applyFont="1" applyFill="1" applyBorder="1" applyAlignment="1" applyProtection="1">
      <alignment vertical="center" shrinkToFit="1"/>
      <protection locked="0"/>
    </xf>
    <xf numFmtId="184" fontId="7" fillId="4" borderId="1" xfId="0" applyNumberFormat="1" applyFont="1" applyFill="1" applyBorder="1" applyAlignment="1" applyProtection="1">
      <alignment horizontal="right" vertical="center"/>
    </xf>
    <xf numFmtId="0" fontId="12" fillId="0" borderId="1" xfId="998" applyNumberFormat="1" applyFill="1" applyBorder="1">
      <alignment vertical="center"/>
    </xf>
    <xf numFmtId="184" fontId="12" fillId="0" borderId="1" xfId="998" applyNumberFormat="1" applyFill="1" applyBorder="1">
      <alignment vertical="center"/>
    </xf>
    <xf numFmtId="0" fontId="23" fillId="3" borderId="0" xfId="998" applyFont="1" applyFill="1" applyAlignment="1" applyProtection="1">
      <alignment horizontal="center" vertical="center" wrapText="1"/>
    </xf>
    <xf numFmtId="0" fontId="24" fillId="3" borderId="0" xfId="998" applyFont="1" applyFill="1" applyProtection="1">
      <alignment vertical="center"/>
    </xf>
    <xf numFmtId="0" fontId="12" fillId="3" borderId="0" xfId="554" applyFill="1" applyProtection="1">
      <alignment vertical="center"/>
    </xf>
    <xf numFmtId="0" fontId="12" fillId="3" borderId="0" xfId="998" applyFill="1" applyProtection="1">
      <alignment vertical="center"/>
    </xf>
    <xf numFmtId="189" fontId="12" fillId="3" borderId="0" xfId="998" applyNumberFormat="1" applyFill="1" applyProtection="1">
      <alignment vertical="center"/>
    </xf>
    <xf numFmtId="0" fontId="0" fillId="0" borderId="0" xfId="0" applyAlignment="1" applyProtection="1"/>
    <xf numFmtId="0" fontId="49" fillId="3" borderId="0" xfId="998" applyFont="1" applyFill="1" applyProtection="1">
      <alignment vertical="center"/>
    </xf>
    <xf numFmtId="0" fontId="24" fillId="0" borderId="0" xfId="998" applyFont="1" applyFill="1" applyAlignment="1" applyProtection="1">
      <alignment horizontal="left" vertical="center"/>
    </xf>
    <xf numFmtId="0" fontId="39" fillId="0" borderId="0" xfId="998" applyFont="1" applyFill="1" applyProtection="1">
      <alignment vertical="center"/>
    </xf>
    <xf numFmtId="0" fontId="23" fillId="0" borderId="1" xfId="998" applyFont="1" applyFill="1" applyBorder="1" applyAlignment="1" applyProtection="1">
      <alignment horizontal="center" vertical="center" wrapText="1"/>
    </xf>
    <xf numFmtId="0" fontId="23" fillId="0" borderId="1" xfId="998" applyNumberFormat="1" applyFont="1" applyFill="1" applyBorder="1" applyAlignment="1" applyProtection="1">
      <alignment vertical="center" wrapText="1"/>
    </xf>
    <xf numFmtId="0" fontId="24" fillId="0" borderId="1" xfId="998" applyNumberFormat="1" applyFont="1" applyFill="1" applyBorder="1" applyAlignment="1" applyProtection="1">
      <alignment vertical="center" wrapText="1"/>
    </xf>
    <xf numFmtId="49" fontId="23" fillId="0" borderId="1" xfId="0" applyNumberFormat="1" applyFont="1" applyFill="1" applyBorder="1" applyAlignment="1" applyProtection="1">
      <alignment horizontal="distributed" vertical="center" wrapText="1"/>
    </xf>
    <xf numFmtId="0" fontId="24" fillId="0" borderId="1" xfId="554" applyFont="1" applyFill="1" applyBorder="1" applyAlignment="1" applyProtection="1">
      <alignment horizontal="left" vertical="center" wrapText="1"/>
    </xf>
    <xf numFmtId="0" fontId="23" fillId="0" borderId="1" xfId="998" applyNumberFormat="1" applyFont="1" applyFill="1" applyBorder="1" applyAlignment="1" applyProtection="1">
      <alignment horizontal="distributed" vertical="center"/>
    </xf>
    <xf numFmtId="3" fontId="12" fillId="3" borderId="0" xfId="998" applyNumberFormat="1" applyFill="1" applyProtection="1">
      <alignment vertical="center"/>
    </xf>
    <xf numFmtId="189" fontId="24" fillId="0" borderId="0" xfId="998" applyNumberFormat="1" applyFont="1" applyFill="1" applyBorder="1" applyAlignment="1">
      <alignment horizontal="right" vertical="center"/>
    </xf>
    <xf numFmtId="198" fontId="24" fillId="0" borderId="1" xfId="313" applyNumberFormat="1" applyFont="1" applyFill="1" applyBorder="1" applyAlignment="1" applyProtection="1">
      <alignment vertical="center" wrapText="1"/>
    </xf>
    <xf numFmtId="198" fontId="24" fillId="0" borderId="1" xfId="25" applyNumberFormat="1" applyFont="1" applyFill="1" applyBorder="1" applyAlignment="1" applyProtection="1">
      <alignment horizontal="right" vertical="center" wrapText="1"/>
      <protection locked="0"/>
    </xf>
    <xf numFmtId="193" fontId="24" fillId="0" borderId="1" xfId="34" applyNumberFormat="1" applyFont="1" applyFill="1" applyBorder="1" applyAlignment="1" applyProtection="1">
      <alignment vertical="center" wrapText="1"/>
      <protection locked="0"/>
    </xf>
    <xf numFmtId="49" fontId="24" fillId="0" borderId="1" xfId="313" applyNumberFormat="1" applyFont="1" applyFill="1" applyBorder="1" applyAlignment="1" applyProtection="1">
      <alignment horizontal="left" vertical="center" wrapText="1"/>
    </xf>
    <xf numFmtId="0" fontId="12" fillId="0" borderId="1" xfId="998" applyFill="1" applyBorder="1">
      <alignment vertical="center"/>
    </xf>
    <xf numFmtId="193" fontId="24" fillId="0" borderId="5" xfId="34" applyNumberFormat="1" applyFont="1" applyFill="1" applyBorder="1" applyAlignment="1" applyProtection="1">
      <alignment vertical="center" wrapText="1"/>
      <protection locked="0"/>
    </xf>
    <xf numFmtId="198" fontId="23" fillId="0" borderId="1" xfId="25" applyNumberFormat="1" applyFont="1" applyFill="1" applyBorder="1" applyAlignment="1" applyProtection="1">
      <alignment horizontal="right" vertical="center" wrapText="1"/>
      <protection locked="0"/>
    </xf>
    <xf numFmtId="0" fontId="23" fillId="0" borderId="1" xfId="998" applyFont="1" applyFill="1" applyBorder="1" applyAlignment="1">
      <alignment vertical="center" wrapText="1"/>
    </xf>
    <xf numFmtId="0" fontId="24" fillId="0" borderId="1" xfId="998" applyNumberFormat="1" applyFont="1" applyFill="1" applyBorder="1" applyAlignment="1">
      <alignment horizontal="left" vertical="center" wrapText="1"/>
    </xf>
    <xf numFmtId="193" fontId="24" fillId="0" borderId="1" xfId="464" applyNumberFormat="1" applyFont="1" applyFill="1" applyBorder="1" applyAlignment="1" applyProtection="1">
      <alignment vertical="center" wrapText="1"/>
      <protection locked="0"/>
    </xf>
    <xf numFmtId="0" fontId="24" fillId="0" borderId="1" xfId="998" applyNumberFormat="1" applyFont="1" applyFill="1" applyBorder="1" applyAlignment="1">
      <alignment vertical="center" wrapText="1"/>
    </xf>
    <xf numFmtId="0" fontId="23" fillId="0" borderId="1" xfId="998" applyFont="1" applyFill="1" applyBorder="1" applyAlignment="1">
      <alignment horizontal="left" vertical="center" wrapText="1"/>
    </xf>
    <xf numFmtId="0" fontId="23" fillId="0" borderId="1" xfId="998" applyNumberFormat="1" applyFont="1" applyFill="1" applyBorder="1" applyAlignment="1">
      <alignment horizontal="left" vertical="center" wrapText="1"/>
    </xf>
    <xf numFmtId="0" fontId="23" fillId="0" borderId="1" xfId="998" applyFont="1" applyFill="1" applyBorder="1" applyAlignment="1">
      <alignment horizontal="distributed" vertical="center" wrapText="1" indent="2"/>
    </xf>
    <xf numFmtId="0" fontId="50" fillId="0" borderId="0" xfId="998" applyFont="1" applyFill="1">
      <alignment vertical="center"/>
    </xf>
    <xf numFmtId="3" fontId="12" fillId="0" borderId="0" xfId="998" applyNumberFormat="1" applyFill="1">
      <alignment vertical="center"/>
    </xf>
    <xf numFmtId="0" fontId="0" fillId="0" borderId="0" xfId="0" applyFill="1" applyAlignment="1" applyProtection="1"/>
    <xf numFmtId="189" fontId="23" fillId="0" borderId="4" xfId="998" applyNumberFormat="1" applyFont="1" applyFill="1" applyBorder="1" applyAlignment="1" applyProtection="1">
      <alignment horizontal="center" vertical="center" wrapText="1"/>
    </xf>
    <xf numFmtId="189" fontId="23" fillId="0" borderId="0" xfId="998" applyNumberFormat="1" applyFont="1" applyFill="1" applyAlignment="1" applyProtection="1">
      <alignment horizontal="center" vertical="center" wrapText="1"/>
    </xf>
    <xf numFmtId="0" fontId="23" fillId="0" borderId="4" xfId="998" applyNumberFormat="1" applyFont="1" applyFill="1" applyBorder="1" applyAlignment="1" applyProtection="1">
      <alignment horizontal="left" vertical="center"/>
    </xf>
    <xf numFmtId="0" fontId="28" fillId="0" borderId="0" xfId="554" applyFont="1" applyFill="1" applyAlignment="1" applyProtection="1">
      <alignment horizontal="center" vertical="center"/>
    </xf>
    <xf numFmtId="0" fontId="24" fillId="0" borderId="4" xfId="998" applyFont="1" applyFill="1" applyBorder="1" applyAlignment="1" applyProtection="1">
      <alignment horizontal="left" vertical="center"/>
    </xf>
    <xf numFmtId="0" fontId="23" fillId="0" borderId="4" xfId="998" applyFont="1" applyFill="1" applyBorder="1" applyAlignment="1" applyProtection="1">
      <alignment horizontal="left" vertical="center"/>
    </xf>
    <xf numFmtId="0" fontId="24" fillId="0" borderId="4" xfId="998" applyFont="1" applyFill="1" applyBorder="1" applyAlignment="1" applyProtection="1">
      <alignment horizontal="left" vertical="top" wrapText="1"/>
    </xf>
    <xf numFmtId="0" fontId="23" fillId="0" borderId="4" xfId="998" applyFont="1" applyFill="1" applyBorder="1" applyAlignment="1" applyProtection="1">
      <alignment horizontal="distributed" vertical="center"/>
    </xf>
    <xf numFmtId="0" fontId="24" fillId="0" borderId="4" xfId="554" applyFont="1" applyFill="1" applyBorder="1" applyAlignment="1" applyProtection="1">
      <alignment horizontal="left" vertical="center"/>
    </xf>
    <xf numFmtId="0" fontId="34" fillId="0" borderId="4" xfId="998" applyFont="1" applyFill="1" applyBorder="1" applyAlignment="1" applyProtection="1">
      <alignment horizontal="distributed" vertical="center"/>
    </xf>
    <xf numFmtId="0" fontId="24" fillId="0" borderId="4" xfId="998" applyFont="1" applyFill="1" applyBorder="1" applyAlignment="1" applyProtection="1" quotePrefix="1">
      <alignment horizontal="left" vertical="center"/>
    </xf>
  </cellXfs>
  <cellStyles count="1334">
    <cellStyle name="常规" xfId="0" builtinId="0"/>
    <cellStyle name="货币[0]" xfId="1" builtinId="7"/>
    <cellStyle name="货币" xfId="2" builtinId="4"/>
    <cellStyle name="常规 2 2 4" xfId="3"/>
    <cellStyle name="部门 4" xfId="4"/>
    <cellStyle name="_ET_STYLE_NoName_00__Book1_1 2 2 2" xfId="5"/>
    <cellStyle name="强调文字颜色 2 3 2" xfId="6"/>
    <cellStyle name="输入" xfId="7" builtinId="20"/>
    <cellStyle name="汇总 6" xfId="8"/>
    <cellStyle name="Accent5 9" xfId="9"/>
    <cellStyle name="20% - 强调文字颜色 3" xfId="10" builtinId="38"/>
    <cellStyle name="链接单元格 5" xfId="11"/>
    <cellStyle name="常规 440" xfId="12"/>
    <cellStyle name="常规 435" xfId="13"/>
    <cellStyle name="百分比 2 8 2" xfId="14"/>
    <cellStyle name="Accent1 5" xfId="15"/>
    <cellStyle name="好 3 2 2" xfId="16"/>
    <cellStyle name="args.style" xfId="17"/>
    <cellStyle name="常规 3 4 3" xfId="18"/>
    <cellStyle name="Accent2 - 40%" xfId="19"/>
    <cellStyle name="千位分隔[0]" xfId="20" builtinId="6"/>
    <cellStyle name="常规 26 2" xfId="21"/>
    <cellStyle name="40% - 强调文字颜色 3" xfId="22" builtinId="39"/>
    <cellStyle name="差" xfId="23" builtinId="27"/>
    <cellStyle name="常规 7 3" xfId="24"/>
    <cellStyle name="千位分隔" xfId="25" builtinId="3"/>
    <cellStyle name="Accent6 4" xfId="26"/>
    <cellStyle name="60% - 强调文字颜色 3" xfId="27" builtinId="40"/>
    <cellStyle name="60% - 强调文字颜色 6 3 2" xfId="28"/>
    <cellStyle name="日期" xfId="29"/>
    <cellStyle name="Accent2 - 60%" xfId="30"/>
    <cellStyle name="Input [yellow] 4" xfId="31"/>
    <cellStyle name="好_0605石屏县 2 2" xfId="32"/>
    <cellStyle name="超链接" xfId="33" builtinId="8"/>
    <cellStyle name="百分比" xfId="34" builtinId="5"/>
    <cellStyle name="好_2007年地州资金往来对账表 3" xfId="35"/>
    <cellStyle name="60% - 强调文字颜色 4 2 2 2" xfId="36"/>
    <cellStyle name="Accent4 5" xfId="37"/>
    <cellStyle name="差_Book1 2" xfId="38"/>
    <cellStyle name="已访问的超链接" xfId="39" builtinId="9"/>
    <cellStyle name="_ET_STYLE_NoName_00__Sheet3" xfId="40"/>
    <cellStyle name="常规 6" xfId="41"/>
    <cellStyle name="注释" xfId="42" builtinId="10"/>
    <cellStyle name="60% - 强调文字颜色 2 3" xfId="43"/>
    <cellStyle name="Accent5 - 60% 2 2" xfId="44"/>
    <cellStyle name="Accent6 3" xfId="45"/>
    <cellStyle name="60% - 强调文字颜色 2" xfId="46" builtinId="36"/>
    <cellStyle name="解释性文本 2 2" xfId="47"/>
    <cellStyle name="百分比 7" xfId="48"/>
    <cellStyle name="Accent3 4 2" xfId="49"/>
    <cellStyle name="标题 4" xfId="50" builtinId="19"/>
    <cellStyle name="警告文本" xfId="51" builtinId="11"/>
    <cellStyle name="常规 4 2 2 3" xfId="52"/>
    <cellStyle name="常规 6 5" xfId="53"/>
    <cellStyle name="常规 5 2" xfId="54"/>
    <cellStyle name="60% - 强调文字颜色 2 2 2" xfId="55"/>
    <cellStyle name="标题" xfId="56" builtinId="15"/>
    <cellStyle name="Accent1 - 60% 2 2" xfId="57"/>
    <cellStyle name="解释性文本" xfId="58" builtinId="53"/>
    <cellStyle name="标题 1 5 2" xfId="59"/>
    <cellStyle name="百分比 4" xfId="60"/>
    <cellStyle name="标题 1" xfId="61" builtinId="16"/>
    <cellStyle name="常规 5 2 2" xfId="62"/>
    <cellStyle name="60% - 强调文字颜色 2 2 2 2" xfId="63"/>
    <cellStyle name="0,0_x000d__x000a_NA_x000d__x000a_" xfId="64"/>
    <cellStyle name="差 7" xfId="65"/>
    <cellStyle name="百分比 5" xfId="66"/>
    <cellStyle name="标题 2" xfId="67" builtinId="17"/>
    <cellStyle name="Accent6 2" xfId="68"/>
    <cellStyle name="60% - 强调文字颜色 1" xfId="69" builtinId="32"/>
    <cellStyle name="Accent4 2 2" xfId="70"/>
    <cellStyle name="百分比 6" xfId="71"/>
    <cellStyle name="标题 3" xfId="72" builtinId="18"/>
    <cellStyle name="Accent6 5" xfId="73"/>
    <cellStyle name="60% - 强调文字颜色 4" xfId="74" builtinId="44"/>
    <cellStyle name="输出" xfId="75" builtinId="21"/>
    <cellStyle name="计算" xfId="76" builtinId="22"/>
    <cellStyle name="40% - 强调文字颜色 4 2" xfId="77"/>
    <cellStyle name="检查单元格" xfId="78" builtinId="23"/>
    <cellStyle name="常规 8 3" xfId="79"/>
    <cellStyle name="常规 443" xfId="80"/>
    <cellStyle name="20% - 强调文字颜色 6" xfId="81" builtinId="50"/>
    <cellStyle name="标题 4 5 3" xfId="82"/>
    <cellStyle name="强调文字颜色 2" xfId="83" builtinId="33"/>
    <cellStyle name="常规 2 2 2 5" xfId="84"/>
    <cellStyle name="PSHeading 4" xfId="85"/>
    <cellStyle name="链接单元格" xfId="86" builtinId="24"/>
    <cellStyle name="60% - 强调文字颜色 4 2 3" xfId="87"/>
    <cellStyle name="差_0605石屏" xfId="88"/>
    <cellStyle name="汇总" xfId="89" builtinId="25"/>
    <cellStyle name="好" xfId="90" builtinId="26"/>
    <cellStyle name="适中 8" xfId="91"/>
    <cellStyle name="20% - 强调文字颜色 3 3" xfId="92"/>
    <cellStyle name="输出 3 3" xfId="93"/>
    <cellStyle name="适中" xfId="94" builtinId="28"/>
    <cellStyle name="链接单元格 7" xfId="95"/>
    <cellStyle name="常规 8 2" xfId="96"/>
    <cellStyle name="常规 442" xfId="97"/>
    <cellStyle name="20% - 强调文字颜色 5" xfId="98" builtinId="46"/>
    <cellStyle name="千位分隔 6 2" xfId="99"/>
    <cellStyle name="标题 4 5 2" xfId="100"/>
    <cellStyle name="强调文字颜色 1" xfId="101" builtinId="29"/>
    <cellStyle name="常规 2 2 2 4" xfId="102"/>
    <cellStyle name="链接单元格 3" xfId="103"/>
    <cellStyle name="常规 433" xfId="104"/>
    <cellStyle name="常规 428" xfId="105"/>
    <cellStyle name="编号 3 2" xfId="106"/>
    <cellStyle name="20% - 强调文字颜色 1" xfId="107" builtinId="30"/>
    <cellStyle name="汇总 3 3" xfId="108"/>
    <cellStyle name="Accent6 - 20% 2 2" xfId="109"/>
    <cellStyle name="标题 5 4" xfId="110"/>
    <cellStyle name="40% - 强调文字颜色 1" xfId="111" builtinId="31"/>
    <cellStyle name="链接单元格 4" xfId="112"/>
    <cellStyle name="常规 434" xfId="113"/>
    <cellStyle name="常规 429" xfId="114"/>
    <cellStyle name="20% - 强调文字颜色 2" xfId="115" builtinId="34"/>
    <cellStyle name="40% - 强调文字颜色 2" xfId="116" builtinId="35"/>
    <cellStyle name="检查单元格 3 4" xfId="117"/>
    <cellStyle name="Accent2 - 40% 2" xfId="118"/>
    <cellStyle name="差_11大理 2 2" xfId="119"/>
    <cellStyle name="强调文字颜色 3" xfId="120" builtinId="37"/>
    <cellStyle name="Accent2 - 40% 3" xfId="121"/>
    <cellStyle name="好_2008年地州对账表(国库资金）" xfId="122"/>
    <cellStyle name="PSChar" xfId="123"/>
    <cellStyle name="强调文字颜色 4" xfId="124" builtinId="41"/>
    <cellStyle name="链接单元格 6" xfId="125"/>
    <cellStyle name="常规 441" xfId="126"/>
    <cellStyle name="常规 436" xfId="127"/>
    <cellStyle name="20% - 强调文字颜色 4" xfId="128" builtinId="42"/>
    <cellStyle name="40% - 强调文字颜色 4" xfId="129" builtinId="43"/>
    <cellStyle name="强调文字颜色 5" xfId="130" builtinId="45"/>
    <cellStyle name="常规_exceltmp1 2" xfId="131"/>
    <cellStyle name="计算 4" xfId="132"/>
    <cellStyle name="60% - 强调文字颜色 5 2 2 2" xfId="133"/>
    <cellStyle name="常规 2 5 3 2" xfId="134"/>
    <cellStyle name="40% - 强调文字颜色 5" xfId="135" builtinId="47"/>
    <cellStyle name="Accent6 6" xfId="136"/>
    <cellStyle name="标题 1 4 2" xfId="137"/>
    <cellStyle name="60% - 强调文字颜色 5" xfId="138" builtinId="48"/>
    <cellStyle name="强调文字颜色 6" xfId="139" builtinId="49"/>
    <cellStyle name="_弱电系统设备配置报价清单" xfId="140"/>
    <cellStyle name="40% - 强调文字颜色 6" xfId="141" builtinId="51"/>
    <cellStyle name="Accent6 7" xfId="142"/>
    <cellStyle name="标题 1 4 3" xfId="143"/>
    <cellStyle name="60% - 强调文字颜色 6" xfId="144" builtinId="52"/>
    <cellStyle name="适中 5 2" xfId="145"/>
    <cellStyle name="常规 3 2 3 2" xfId="146"/>
    <cellStyle name="Accent2 - 20% 2" xfId="147"/>
    <cellStyle name="_Book1_2 2" xfId="148"/>
    <cellStyle name="_Book1_2 3" xfId="149"/>
    <cellStyle name="适中 5 3" xfId="150"/>
    <cellStyle name="Accent2 - 20% 3" xfId="151"/>
    <cellStyle name="常规 2 12 2" xfId="152"/>
    <cellStyle name="_ET_STYLE_NoName_00__Book1" xfId="153"/>
    <cellStyle name="_ET_STYLE_NoName_00_" xfId="154"/>
    <cellStyle name="_Book1_1" xfId="155"/>
    <cellStyle name="_20100326高清市院遂宁检察院1080P配置清单26日改" xfId="156"/>
    <cellStyle name="_Book1_2 2 2" xfId="157"/>
    <cellStyle name="百分比 2 2 4" xfId="158"/>
    <cellStyle name="Accent2 - 20% 2 2" xfId="159"/>
    <cellStyle name="百分比 2 10 2" xfId="160"/>
    <cellStyle name="_Book1_2 2 3" xfId="161"/>
    <cellStyle name="常规 2 5 4 2" xfId="162"/>
    <cellStyle name="百分比 2 2 5" xfId="163"/>
    <cellStyle name="_Book1_2 2 2 2" xfId="164"/>
    <cellStyle name="百分比 2 2 4 2" xfId="165"/>
    <cellStyle name="超级链接 2 2" xfId="166"/>
    <cellStyle name="_Book1_3 2" xfId="167"/>
    <cellStyle name="_Book1" xfId="168"/>
    <cellStyle name="常规 2 7 2" xfId="169"/>
    <cellStyle name="_Book1_2" xfId="170"/>
    <cellStyle name="适中 5" xfId="171"/>
    <cellStyle name="Accent2 - 20%" xfId="172"/>
    <cellStyle name="常规 3 2 3" xfId="173"/>
    <cellStyle name="差_2008年地州对账表(国库资金） 3" xfId="174"/>
    <cellStyle name="_Book1_2 3 2" xfId="175"/>
    <cellStyle name="百分比 2 3 4" xfId="176"/>
    <cellStyle name="常规 2 16" xfId="177"/>
    <cellStyle name="_Book1_2 4" xfId="178"/>
    <cellStyle name="_Book1_3" xfId="179"/>
    <cellStyle name="Accent1 4 2" xfId="180"/>
    <cellStyle name="超级链接 2" xfId="181"/>
    <cellStyle name="_ET_STYLE_NoName_00__Book1_1" xfId="182"/>
    <cellStyle name="常规 2 3 3 2" xfId="183"/>
    <cellStyle name="Accent5 - 60% 3" xfId="184"/>
    <cellStyle name="_ET_STYLE_NoName_00__Book1_1 2" xfId="185"/>
    <cellStyle name="常规 2 3 3 2 2" xfId="186"/>
    <cellStyle name="_ET_STYLE_NoName_00__Book1_1 2 2" xfId="187"/>
    <cellStyle name="百分比 2 7 2" xfId="188"/>
    <cellStyle name="Percent [2]" xfId="189"/>
    <cellStyle name="标题 2 2 2 2" xfId="190"/>
    <cellStyle name="_ET_STYLE_NoName_00__Book1_1 2 3" xfId="191"/>
    <cellStyle name="_ET_STYLE_NoName_00__Book1_1 3" xfId="192"/>
    <cellStyle name="_ET_STYLE_NoName_00__Book1_1 3 2" xfId="193"/>
    <cellStyle name="Accent1 4" xfId="194"/>
    <cellStyle name="超级链接" xfId="195"/>
    <cellStyle name="_ET_STYLE_NoName_00__Book1_1 4" xfId="196"/>
    <cellStyle name="_关闭破产企业已移交地方管理中小学校退休教师情况明细表(1)" xfId="197"/>
    <cellStyle name="Accent5 4" xfId="198"/>
    <cellStyle name="警告文本 4 2" xfId="199"/>
    <cellStyle name="0,0_x005f_x000d__x005f_x000a_NA_x005f_x000d__x005f_x000a_" xfId="200"/>
    <cellStyle name="20% - 强调文字颜色 1 2" xfId="201"/>
    <cellStyle name="链接单元格 3 2 2" xfId="202"/>
    <cellStyle name="常规 11 4" xfId="203"/>
    <cellStyle name="20% - 强调文字颜色 1 2 2" xfId="204"/>
    <cellStyle name="Accent1 - 20% 2" xfId="205"/>
    <cellStyle name="20% - 强调文字颜色 1 3" xfId="206"/>
    <cellStyle name="强调文字颜色 2 2 2 2" xfId="207"/>
    <cellStyle name="20% - 强调文字颜色 2 2" xfId="208"/>
    <cellStyle name="20% - 强调文字颜色 2 2 2" xfId="209"/>
    <cellStyle name="20% - 强调文字颜色 2 3" xfId="210"/>
    <cellStyle name="60% - 强调文字颜色 3 2 2 2" xfId="211"/>
    <cellStyle name="适中 7" xfId="212"/>
    <cellStyle name="20% - 强调文字颜色 3 2" xfId="213"/>
    <cellStyle name="常规 3 2 5" xfId="214"/>
    <cellStyle name="20% - 强调文字颜色 3 2 2" xfId="215"/>
    <cellStyle name="Mon閠aire_!!!GO" xfId="216"/>
    <cellStyle name="20% - 强调文字颜色 4 2" xfId="217"/>
    <cellStyle name="常规 3 3 5" xfId="218"/>
    <cellStyle name="20% - 强调文字颜色 4 2 2" xfId="219"/>
    <cellStyle name="常规 3 3 5 2" xfId="220"/>
    <cellStyle name="Accent6 - 60% 2 2" xfId="221"/>
    <cellStyle name="20% - 强调文字颜色 4 3" xfId="222"/>
    <cellStyle name="常规 3 3 6" xfId="223"/>
    <cellStyle name="20% - 强调文字颜色 5 2" xfId="224"/>
    <cellStyle name="20% - 强调文字颜色 5 2 2" xfId="225"/>
    <cellStyle name="20% - 强调文字颜色 5 3" xfId="226"/>
    <cellStyle name="20% - 强调文字颜色 6 2" xfId="227"/>
    <cellStyle name="Accent6 - 20% 3" xfId="228"/>
    <cellStyle name="20% - 强调文字颜色 6 2 2" xfId="229"/>
    <cellStyle name="解释性文本 3 2 2" xfId="230"/>
    <cellStyle name="20% - 强调文字颜色 6 3" xfId="231"/>
    <cellStyle name="40% - 强调文字颜色 1 2" xfId="232"/>
    <cellStyle name="常规 4 3 5" xfId="233"/>
    <cellStyle name="40% - 强调文字颜色 1 2 2" xfId="234"/>
    <cellStyle name="40% - 强调文字颜色 1 3" xfId="235"/>
    <cellStyle name="常规 9 2" xfId="236"/>
    <cellStyle name="Accent1" xfId="237"/>
    <cellStyle name="40% - 强调文字颜色 2 2" xfId="238"/>
    <cellStyle name="常规 2 3 2 4" xfId="239"/>
    <cellStyle name="40% - 强调文字颜色 2 2 2" xfId="240"/>
    <cellStyle name="常规 2 3 2 4 2" xfId="241"/>
    <cellStyle name="40% - 强调文字颜色 2 3" xfId="242"/>
    <cellStyle name="常规 2 3 2 5" xfId="243"/>
    <cellStyle name="40% - 强调文字颜色 3 2" xfId="244"/>
    <cellStyle name="常规 2 3 3 4" xfId="245"/>
    <cellStyle name="40% - 强调文字颜色 3 2 2" xfId="246"/>
    <cellStyle name="40% - 强调文字颜色 3 3" xfId="247"/>
    <cellStyle name="千位分隔 5" xfId="248"/>
    <cellStyle name="标题 4 4" xfId="249"/>
    <cellStyle name="40% - 强调文字颜色 4 2 2" xfId="250"/>
    <cellStyle name="40% - 强调文字颜色 4 3" xfId="251"/>
    <cellStyle name="计算 3 3" xfId="252"/>
    <cellStyle name="常规_2007年云南省向人大报送政府收支预算表格式编制过程表 3 2" xfId="253"/>
    <cellStyle name="Accent6 - 20% 2" xfId="254"/>
    <cellStyle name="40% - 强调文字颜色 5 2" xfId="255"/>
    <cellStyle name="好 2 3" xfId="256"/>
    <cellStyle name="40% - 强调文字颜色 5 2 2" xfId="257"/>
    <cellStyle name="计算 4 2 2" xfId="258"/>
    <cellStyle name="60% - 强调文字颜色 4 3" xfId="259"/>
    <cellStyle name="40% - 强调文字颜色 5 3" xfId="260"/>
    <cellStyle name="好 2 4" xfId="261"/>
    <cellStyle name="标题 2 2 4" xfId="262"/>
    <cellStyle name="40% - 强调文字颜色 6 2" xfId="263"/>
    <cellStyle name="好 3 3" xfId="264"/>
    <cellStyle name="百分比 2 9" xfId="265"/>
    <cellStyle name="适中 2 2" xfId="266"/>
    <cellStyle name="40% - 强调文字颜色 6 2 2" xfId="267"/>
    <cellStyle name="百分比 2 9 2" xfId="268"/>
    <cellStyle name="适中 2 2 2" xfId="269"/>
    <cellStyle name="Accent2 5" xfId="270"/>
    <cellStyle name="40% - 强调文字颜色 6 3" xfId="271"/>
    <cellStyle name="好 3 4" xfId="272"/>
    <cellStyle name="Accent6 2 2" xfId="273"/>
    <cellStyle name="输出 3 4" xfId="274"/>
    <cellStyle name="60% - 强调文字颜色 1 2" xfId="275"/>
    <cellStyle name="60% - 强调文字颜色 1 2 2" xfId="276"/>
    <cellStyle name="60% - 强调文字颜色 1 2 2 2" xfId="277"/>
    <cellStyle name="商品名称 2 2" xfId="278"/>
    <cellStyle name="标题 3 2 4" xfId="279"/>
    <cellStyle name="好 7" xfId="280"/>
    <cellStyle name="60% - 强调文字颜色 1 2 3" xfId="281"/>
    <cellStyle name="百分比 2 3 4 2" xfId="282"/>
    <cellStyle name="60% - 强调文字颜色 1 3" xfId="283"/>
    <cellStyle name="千位分隔 2 3" xfId="284"/>
    <cellStyle name="60% - 强调文字颜色 1 3 2" xfId="285"/>
    <cellStyle name="Accent6 3 2" xfId="286"/>
    <cellStyle name="常规 5" xfId="287"/>
    <cellStyle name="输出 4 4" xfId="288"/>
    <cellStyle name="60% - 强调文字颜色 2 2" xfId="289"/>
    <cellStyle name="常规 5 3" xfId="290"/>
    <cellStyle name="60% - 强调文字颜色 2 2 3" xfId="291"/>
    <cellStyle name="Accent6 - 60%" xfId="292"/>
    <cellStyle name="常规 6 2" xfId="293"/>
    <cellStyle name="60% - 强调文字颜色 2 3 2" xfId="294"/>
    <cellStyle name="注释 2" xfId="295"/>
    <cellStyle name="Accent6 4 2" xfId="296"/>
    <cellStyle name="60% - 强调文字颜色 3 2" xfId="297"/>
    <cellStyle name="60% - 强调文字颜色 3 2 2" xfId="298"/>
    <cellStyle name="60% - 强调文字颜色 3 2 3" xfId="299"/>
    <cellStyle name="60% - 强调文字颜色 3 3" xfId="300"/>
    <cellStyle name="Accent5 - 40% 2" xfId="301"/>
    <cellStyle name="汇总 7" xfId="302"/>
    <cellStyle name="60% - 强调文字颜色 3 3 2" xfId="303"/>
    <cellStyle name="Accent5 - 40% 2 2" xfId="304"/>
    <cellStyle name="Accent6 5 2" xfId="305"/>
    <cellStyle name="60% - 强调文字颜色 4 2" xfId="306"/>
    <cellStyle name="60% - 强调文字颜色 4 2 2" xfId="307"/>
    <cellStyle name="60% - 强调文字颜色 4 3 2" xfId="308"/>
    <cellStyle name="常规 15" xfId="309"/>
    <cellStyle name="常规 20" xfId="310"/>
    <cellStyle name="60% - 强调文字颜色 5 2" xfId="311"/>
    <cellStyle name="标题 1 4 2 2" xfId="312"/>
    <cellStyle name="常规_exceltmp1" xfId="313"/>
    <cellStyle name="60% - 强调文字颜色 5 2 2" xfId="314"/>
    <cellStyle name="常规 2 5 3" xfId="315"/>
    <cellStyle name="60% - 强调文字颜色 5 2 3" xfId="316"/>
    <cellStyle name="常规 2 5 4" xfId="317"/>
    <cellStyle name="百分比 2 10" xfId="318"/>
    <cellStyle name="常规 2 2 2 3 2" xfId="319"/>
    <cellStyle name="60% - 强调文字颜色 5 3" xfId="320"/>
    <cellStyle name="60% - 强调文字颜色 5 3 2" xfId="321"/>
    <cellStyle name="常规 2 6 3" xfId="322"/>
    <cellStyle name="RowLevel_0" xfId="323"/>
    <cellStyle name="60% - 强调文字颜色 6 2" xfId="324"/>
    <cellStyle name="60% - 强调文字颜色 6 2 2" xfId="325"/>
    <cellStyle name="Header2" xfId="326"/>
    <cellStyle name="强调文字颜色 5 2 3" xfId="327"/>
    <cellStyle name="60% - 强调文字颜色 6 2 2 2" xfId="328"/>
    <cellStyle name="Header2 2" xfId="329"/>
    <cellStyle name="60% - 强调文字颜色 6 2 3" xfId="330"/>
    <cellStyle name="60% - 强调文字颜色 6 3" xfId="331"/>
    <cellStyle name="6mal" xfId="332"/>
    <cellStyle name="Accent1 - 20%" xfId="333"/>
    <cellStyle name="强调文字颜色 2 2 2" xfId="334"/>
    <cellStyle name="Accent4 9" xfId="335"/>
    <cellStyle name="Accent1 - 20% 2 2" xfId="336"/>
    <cellStyle name="常规 2 3 3 3" xfId="337"/>
    <cellStyle name="Accent5 - 20%" xfId="338"/>
    <cellStyle name="Accent1 - 20% 3" xfId="339"/>
    <cellStyle name="Accent1 - 40%" xfId="340"/>
    <cellStyle name="Accent6 9" xfId="341"/>
    <cellStyle name="标题 6 2 2" xfId="342"/>
    <cellStyle name="Accent1 - 40% 2" xfId="343"/>
    <cellStyle name="Accent1 - 40% 2 2" xfId="344"/>
    <cellStyle name="Accent1 - 40% 3" xfId="345"/>
    <cellStyle name="PSHeading 3 2" xfId="346"/>
    <cellStyle name="Accent1 - 60%" xfId="347"/>
    <cellStyle name="Accent1 - 60% 2" xfId="348"/>
    <cellStyle name="标题 1 5" xfId="349"/>
    <cellStyle name="注释 4 2 2" xfId="350"/>
    <cellStyle name="常规 17 2" xfId="351"/>
    <cellStyle name="Accent1 - 60% 3" xfId="352"/>
    <cellStyle name="标题 1 6" xfId="353"/>
    <cellStyle name="Date 3" xfId="354"/>
    <cellStyle name="Accent1 2" xfId="355"/>
    <cellStyle name="Currency [0]_!!!GO" xfId="356"/>
    <cellStyle name="Accent1 2 2" xfId="357"/>
    <cellStyle name="Accent1 3" xfId="358"/>
    <cellStyle name="Accent1 3 2" xfId="359"/>
    <cellStyle name="常规 2" xfId="360"/>
    <cellStyle name="Accent1 5 2" xfId="361"/>
    <cellStyle name="部门 3 2" xfId="362"/>
    <cellStyle name="Accent1 6" xfId="363"/>
    <cellStyle name="常规 2 2 3 2" xfId="364"/>
    <cellStyle name="sstot" xfId="365"/>
    <cellStyle name="Accent1 7" xfId="366"/>
    <cellStyle name="常规 2 2 3 3" xfId="367"/>
    <cellStyle name="Accent1 8" xfId="368"/>
    <cellStyle name="差_1110洱源 2" xfId="369"/>
    <cellStyle name="常规 2 2 3 4" xfId="370"/>
    <cellStyle name="Accent1 9" xfId="371"/>
    <cellStyle name="差_1110洱源 3" xfId="372"/>
    <cellStyle name="Accent2" xfId="373"/>
    <cellStyle name="常规 9 3" xfId="374"/>
    <cellStyle name="Header1 2" xfId="375"/>
    <cellStyle name="强调文字颜色 5 2 2 2" xfId="376"/>
    <cellStyle name="Accent2 - 40% 2 2" xfId="377"/>
    <cellStyle name="输入 2 4" xfId="378"/>
    <cellStyle name="日期 2" xfId="379"/>
    <cellStyle name="Accent2 - 60% 2" xfId="380"/>
    <cellStyle name="Accent5 - 40% 3" xfId="381"/>
    <cellStyle name="日期 2 2" xfId="382"/>
    <cellStyle name="Accent2 - 60% 2 2" xfId="383"/>
    <cellStyle name="日期 3" xfId="384"/>
    <cellStyle name="Accent2 - 60% 3" xfId="385"/>
    <cellStyle name="Accent2 2" xfId="386"/>
    <cellStyle name="强调文字颜色 4 3" xfId="387"/>
    <cellStyle name="t" xfId="388"/>
    <cellStyle name="Accent2 2 2" xfId="389"/>
    <cellStyle name="Accent2 3" xfId="390"/>
    <cellStyle name="Accent2 3 2" xfId="391"/>
    <cellStyle name="Accent2 4" xfId="392"/>
    <cellStyle name="Accent2 4 2" xfId="393"/>
    <cellStyle name="百分比 2 9 2 2" xfId="394"/>
    <cellStyle name="Accent2 5 2" xfId="395"/>
    <cellStyle name="百分比 2 9 3" xfId="396"/>
    <cellStyle name="常规 2 2 11" xfId="397"/>
    <cellStyle name="Accent2 6" xfId="398"/>
    <cellStyle name="常规 2 2 4 2" xfId="399"/>
    <cellStyle name="Date" xfId="400"/>
    <cellStyle name="Accent2 7" xfId="401"/>
    <cellStyle name="Accent2 8" xfId="402"/>
    <cellStyle name="Accent2 9" xfId="403"/>
    <cellStyle name="Accent3" xfId="404"/>
    <cellStyle name="Accent5 2" xfId="405"/>
    <cellStyle name="Accent3 - 20%" xfId="406"/>
    <cellStyle name="Milliers_!!!GO" xfId="407"/>
    <cellStyle name="Accent5 2 2" xfId="408"/>
    <cellStyle name="Accent3 - 20% 2" xfId="409"/>
    <cellStyle name="标题 1 3" xfId="410"/>
    <cellStyle name="百分比 4 3" xfId="411"/>
    <cellStyle name="常规 2 2 7" xfId="412"/>
    <cellStyle name="Accent3 - 20% 2 2" xfId="413"/>
    <cellStyle name="Accent5 6" xfId="414"/>
    <cellStyle name="汇总 3" xfId="415"/>
    <cellStyle name="差_0605石屏 3" xfId="416"/>
    <cellStyle name="标题 1 3 2" xfId="417"/>
    <cellStyle name="Accent3 - 20% 3" xfId="418"/>
    <cellStyle name="标题 1 4" xfId="419"/>
    <cellStyle name="Accent3 - 40%" xfId="420"/>
    <cellStyle name="Accent4 3 2" xfId="421"/>
    <cellStyle name="好_0502通海县" xfId="422"/>
    <cellStyle name="Mon閠aire [0]_!!!GO" xfId="423"/>
    <cellStyle name="Accent3 - 40% 2" xfId="424"/>
    <cellStyle name="Accent3 - 40% 2 2" xfId="425"/>
    <cellStyle name="百分比 2 6 2" xfId="426"/>
    <cellStyle name="常规 15 2 2" xfId="427"/>
    <cellStyle name="Accent3 - 40% 3" xfId="428"/>
    <cellStyle name="捠壿 [0.00]_Region Orders (2)" xfId="429"/>
    <cellStyle name="Accent4 - 60%" xfId="430"/>
    <cellStyle name="Accent3 - 60%" xfId="431"/>
    <cellStyle name="Accent4 5 2" xfId="432"/>
    <cellStyle name="Accent3 - 60% 2" xfId="433"/>
    <cellStyle name="好_M01-1 3" xfId="434"/>
    <cellStyle name="Accent3 - 60% 2 2" xfId="435"/>
    <cellStyle name="编号" xfId="436"/>
    <cellStyle name="常规 17 2 2" xfId="437"/>
    <cellStyle name="Accent3 - 60% 3" xfId="438"/>
    <cellStyle name="Accent3 2" xfId="439"/>
    <cellStyle name="Accent3 2 2" xfId="440"/>
    <cellStyle name="comma zerodec" xfId="441"/>
    <cellStyle name="Accent3 3" xfId="442"/>
    <cellStyle name="Accent3 3 2" xfId="443"/>
    <cellStyle name="解释性文本 2" xfId="444"/>
    <cellStyle name="Accent3 4" xfId="445"/>
    <cellStyle name="解释性文本 3" xfId="446"/>
    <cellStyle name="Accent3 5" xfId="447"/>
    <cellStyle name="解释性文本 3 2" xfId="448"/>
    <cellStyle name="Accent3 5 2" xfId="449"/>
    <cellStyle name="Moneda_96 Risk" xfId="450"/>
    <cellStyle name="解释性文本 4" xfId="451"/>
    <cellStyle name="Accent3 6" xfId="452"/>
    <cellStyle name="常规 2 2 5 2" xfId="453"/>
    <cellStyle name="Accent3 7" xfId="454"/>
    <cellStyle name="解释性文本 5" xfId="455"/>
    <cellStyle name="差 2" xfId="456"/>
    <cellStyle name="Accent3 8" xfId="457"/>
    <cellStyle name="解释性文本 6" xfId="458"/>
    <cellStyle name="差 3" xfId="459"/>
    <cellStyle name="常规 2 7 3 2" xfId="460"/>
    <cellStyle name="Accent3 9" xfId="461"/>
    <cellStyle name="解释性文本 7" xfId="462"/>
    <cellStyle name="差 4" xfId="463"/>
    <cellStyle name="百分比 2" xfId="464"/>
    <cellStyle name="Accent4" xfId="465"/>
    <cellStyle name="Accent4 - 20%" xfId="466"/>
    <cellStyle name="差 4 2 2" xfId="467"/>
    <cellStyle name="百分比 2 2 2" xfId="468"/>
    <cellStyle name="常规 2 4 2 4" xfId="469"/>
    <cellStyle name="Accent4 - 20% 2" xfId="470"/>
    <cellStyle name="百分比 2 2 2 2" xfId="471"/>
    <cellStyle name="Accent4 - 20% 2 2" xfId="472"/>
    <cellStyle name="百分比 2 2 2 2 2" xfId="473"/>
    <cellStyle name="Accent4 - 20% 3" xfId="474"/>
    <cellStyle name="百分比 2 2 2 3" xfId="475"/>
    <cellStyle name="强调 2 2" xfId="476"/>
    <cellStyle name="输入 4" xfId="477"/>
    <cellStyle name="Accent4 - 40%" xfId="478"/>
    <cellStyle name="百分比 2 4 2" xfId="479"/>
    <cellStyle name="常规 3 3" xfId="480"/>
    <cellStyle name="输入 4 2" xfId="481"/>
    <cellStyle name="Accent4 - 40% 2" xfId="482"/>
    <cellStyle name="百分比 2 4 2 2" xfId="483"/>
    <cellStyle name="Accent6 - 40%" xfId="484"/>
    <cellStyle name="常规 3 3 2" xfId="485"/>
    <cellStyle name="输入 4 2 2" xfId="486"/>
    <cellStyle name="Accent4 - 40% 2 2" xfId="487"/>
    <cellStyle name="Accent6 - 40% 2" xfId="488"/>
    <cellStyle name="商品名称 4" xfId="489"/>
    <cellStyle name="常规 3 4" xfId="490"/>
    <cellStyle name="输入 4 3" xfId="491"/>
    <cellStyle name="Accent4 - 40% 3" xfId="492"/>
    <cellStyle name="Accent4 - 60% 2" xfId="493"/>
    <cellStyle name="标题 7 4" xfId="494"/>
    <cellStyle name="Accent4 - 60% 2 2" xfId="495"/>
    <cellStyle name="PSSpacer" xfId="496"/>
    <cellStyle name="Accent4 - 60% 3" xfId="497"/>
    <cellStyle name="Accent6" xfId="498"/>
    <cellStyle name="Accent4 2" xfId="499"/>
    <cellStyle name="Accent4 3" xfId="500"/>
    <cellStyle name="New Times Roman" xfId="501"/>
    <cellStyle name="Accent4 4" xfId="502"/>
    <cellStyle name="借出原因" xfId="503"/>
    <cellStyle name="PSHeading 5" xfId="504"/>
    <cellStyle name="Accent4 4 2" xfId="505"/>
    <cellStyle name="标题 1 2 2" xfId="506"/>
    <cellStyle name="百分比 4 2 2" xfId="507"/>
    <cellStyle name="Accent4 6" xfId="508"/>
    <cellStyle name="常规 2 2 6 2" xfId="509"/>
    <cellStyle name="标题 1 2 3" xfId="510"/>
    <cellStyle name="Accent4 7" xfId="511"/>
    <cellStyle name="标题 1 2 4" xfId="512"/>
    <cellStyle name="Accent4 8" xfId="513"/>
    <cellStyle name="Accent5" xfId="514"/>
    <cellStyle name="常规 2 3 3 3 2" xfId="515"/>
    <cellStyle name="Accent5 - 20% 2" xfId="516"/>
    <cellStyle name="Accent5 - 20% 2 2" xfId="517"/>
    <cellStyle name="Accent5 - 20% 3" xfId="518"/>
    <cellStyle name="Input [yellow] 2 2 2" xfId="519"/>
    <cellStyle name="Accent5 - 40%" xfId="520"/>
    <cellStyle name="好 4 2" xfId="521"/>
    <cellStyle name="常规 12" xfId="522"/>
    <cellStyle name="Accent5 - 60%" xfId="523"/>
    <cellStyle name="标题 2 3 3" xfId="524"/>
    <cellStyle name="好 4 2 2" xfId="525"/>
    <cellStyle name="常规 12 2" xfId="526"/>
    <cellStyle name="Accent5 - 60% 2" xfId="527"/>
    <cellStyle name="Accent5 3" xfId="528"/>
    <cellStyle name="Category" xfId="529"/>
    <cellStyle name="Accent5 3 2" xfId="530"/>
    <cellStyle name="标题 2 3" xfId="531"/>
    <cellStyle name="Category 2" xfId="532"/>
    <cellStyle name="Accent5 4 2" xfId="533"/>
    <cellStyle name="标题 3 3" xfId="534"/>
    <cellStyle name="Comma [0]_!!!GO" xfId="535"/>
    <cellStyle name="Accent5 5" xfId="536"/>
    <cellStyle name="汇总 2" xfId="537"/>
    <cellStyle name="差_0605石屏 2" xfId="538"/>
    <cellStyle name="Accent5 5 2" xfId="539"/>
    <cellStyle name="汇总 2 2" xfId="540"/>
    <cellStyle name="差_0605石屏 2 2" xfId="541"/>
    <cellStyle name="标题 1 3 3" xfId="542"/>
    <cellStyle name="Accent5 7" xfId="543"/>
    <cellStyle name="汇总 4" xfId="544"/>
    <cellStyle name="标题 1 3 4" xfId="545"/>
    <cellStyle name="Accent5 8" xfId="546"/>
    <cellStyle name="汇总 5" xfId="547"/>
    <cellStyle name="百分比 2 3 2 2 2" xfId="548"/>
    <cellStyle name="Accent6 - 20%" xfId="549"/>
    <cellStyle name="Accent6 - 40% 2 2" xfId="550"/>
    <cellStyle name="标题 3 4 4" xfId="551"/>
    <cellStyle name="Accent6 - 40% 3" xfId="552"/>
    <cellStyle name="常规 3 3 3" xfId="553"/>
    <cellStyle name="常规_2007年云南省向人大报送政府收支预算表格式编制过程表" xfId="554"/>
    <cellStyle name="ColLevel_0" xfId="555"/>
    <cellStyle name="Accent6 - 60% 2" xfId="556"/>
    <cellStyle name="Accent6 - 60% 3" xfId="557"/>
    <cellStyle name="标题 1 4 4" xfId="558"/>
    <cellStyle name="Accent6 8" xfId="559"/>
    <cellStyle name="百分比 2 4 3" xfId="560"/>
    <cellStyle name="Comma_!!!GO" xfId="561"/>
    <cellStyle name="Currency_!!!GO" xfId="562"/>
    <cellStyle name="标题 3 3 2" xfId="563"/>
    <cellStyle name="分级显示列_1_Book1" xfId="564"/>
    <cellStyle name="Currency1" xfId="565"/>
    <cellStyle name="好 4 3" xfId="566"/>
    <cellStyle name="常规 13" xfId="567"/>
    <cellStyle name="标题 2 3 4" xfId="568"/>
    <cellStyle name="常规 2 2 11 2" xfId="569"/>
    <cellStyle name="Date 2" xfId="570"/>
    <cellStyle name="Date 2 2" xfId="571"/>
    <cellStyle name="差_0502通海县 3" xfId="572"/>
    <cellStyle name="Dollar (zero dec)" xfId="573"/>
    <cellStyle name="常规 5 2 2 2" xfId="574"/>
    <cellStyle name="Grey" xfId="575"/>
    <cellStyle name="标题 2 2" xfId="576"/>
    <cellStyle name="百分比 5 2" xfId="577"/>
    <cellStyle name="常规 2 3 6" xfId="578"/>
    <cellStyle name="Header1" xfId="579"/>
    <cellStyle name="强调文字颜色 5 2 2" xfId="580"/>
    <cellStyle name="Header2 2 2" xfId="581"/>
    <cellStyle name="Header2 3" xfId="582"/>
    <cellStyle name="Input [yellow]" xfId="583"/>
    <cellStyle name="千位分隔 2 4" xfId="584"/>
    <cellStyle name="Input [yellow] 2" xfId="585"/>
    <cellStyle name="千位分隔 2 4 2" xfId="586"/>
    <cellStyle name="Input [yellow] 2 2" xfId="587"/>
    <cellStyle name="Input [yellow] 2 3" xfId="588"/>
    <cellStyle name="常规 4 3 4 2" xfId="589"/>
    <cellStyle name="Input [yellow] 3" xfId="590"/>
    <cellStyle name="Input [yellow] 3 2" xfId="591"/>
    <cellStyle name="强调文字颜色 3 3" xfId="592"/>
    <cellStyle name="常规 2 10" xfId="593"/>
    <cellStyle name="Input Cells" xfId="594"/>
    <cellStyle name="Linked Cells" xfId="595"/>
    <cellStyle name="标题 6 3" xfId="596"/>
    <cellStyle name="Millares [0]_96 Risk" xfId="597"/>
    <cellStyle name="部门 2 2" xfId="598"/>
    <cellStyle name="常规 10 41 2" xfId="599"/>
    <cellStyle name="Millares_96 Risk" xfId="600"/>
    <cellStyle name="常规 2 2 2 2" xfId="601"/>
    <cellStyle name="Milliers [0]_!!!GO" xfId="602"/>
    <cellStyle name="千位分隔 2 3 2" xfId="603"/>
    <cellStyle name="Moneda [0]_96 Risk" xfId="604"/>
    <cellStyle name="Month" xfId="605"/>
    <cellStyle name="标题 1 2 2 2" xfId="606"/>
    <cellStyle name="数量 3" xfId="607"/>
    <cellStyle name="数量 3 2" xfId="608"/>
    <cellStyle name="Month 2" xfId="609"/>
    <cellStyle name="no dec" xfId="610"/>
    <cellStyle name="PSHeading 2" xfId="611"/>
    <cellStyle name="百分比 10" xfId="612"/>
    <cellStyle name="no dec 2" xfId="613"/>
    <cellStyle name="PSHeading 2 2" xfId="614"/>
    <cellStyle name="常规 450" xfId="615"/>
    <cellStyle name="no dec 2 2" xfId="616"/>
    <cellStyle name="PSHeading 2 2 2" xfId="617"/>
    <cellStyle name="百分比 3 3 2" xfId="618"/>
    <cellStyle name="no dec 3" xfId="619"/>
    <cellStyle name="PSHeading 2 3" xfId="620"/>
    <cellStyle name="Normal - Style1" xfId="621"/>
    <cellStyle name="百分比 2 5 2" xfId="622"/>
    <cellStyle name="Normal_!!!GO" xfId="623"/>
    <cellStyle name="per.style" xfId="624"/>
    <cellStyle name="输入 3 3" xfId="625"/>
    <cellStyle name="常规 2 9 3" xfId="626"/>
    <cellStyle name="PSInt" xfId="627"/>
    <cellStyle name="常规 2 4" xfId="628"/>
    <cellStyle name="常规 94" xfId="629"/>
    <cellStyle name="Percent [2] 2" xfId="630"/>
    <cellStyle name="t_HVAC Equipment (3)" xfId="631"/>
    <cellStyle name="常规 2 3 4" xfId="632"/>
    <cellStyle name="Percent_!!!GO" xfId="633"/>
    <cellStyle name="常规 2 3 2 3 2" xfId="634"/>
    <cellStyle name="Pourcentage_pldt" xfId="635"/>
    <cellStyle name="标题 5" xfId="636"/>
    <cellStyle name="解释性文本 2 3" xfId="637"/>
    <cellStyle name="百分比 8" xfId="638"/>
    <cellStyle name="强调文字颜色 4 2" xfId="639"/>
    <cellStyle name="PSChar 2" xfId="640"/>
    <cellStyle name="PSDate" xfId="641"/>
    <cellStyle name="编号 2 2" xfId="642"/>
    <cellStyle name="PSHeading 3 3" xfId="643"/>
    <cellStyle name="PSDate 2" xfId="644"/>
    <cellStyle name="编号 2 2 2" xfId="645"/>
    <cellStyle name="标题 4 4 2 2" xfId="646"/>
    <cellStyle name="PSDec" xfId="647"/>
    <cellStyle name="常规 10" xfId="648"/>
    <cellStyle name="PSDec 2" xfId="649"/>
    <cellStyle name="编号 4" xfId="650"/>
    <cellStyle name="常规 16 2" xfId="651"/>
    <cellStyle name="PSHeading" xfId="652"/>
    <cellStyle name="常规 451" xfId="653"/>
    <cellStyle name="PSHeading 2 2 3" xfId="654"/>
    <cellStyle name="PSHeading 2 4" xfId="655"/>
    <cellStyle name="PSHeading 3" xfId="656"/>
    <cellStyle name="常规 2 9 3 2" xfId="657"/>
    <cellStyle name="PSInt 2" xfId="658"/>
    <cellStyle name="常规 2 4 2" xfId="659"/>
    <cellStyle name="输入 3" xfId="660"/>
    <cellStyle name="常规 2 9" xfId="661"/>
    <cellStyle name="PSSpacer 2" xfId="662"/>
    <cellStyle name="sstot 2" xfId="663"/>
    <cellStyle name="Standard_AREAS" xfId="664"/>
    <cellStyle name="强调文字颜色 4 3 2" xfId="665"/>
    <cellStyle name="t 2" xfId="666"/>
    <cellStyle name="常规 2 3 4 2" xfId="667"/>
    <cellStyle name="t_HVAC Equipment (3) 2" xfId="668"/>
    <cellStyle name="百分比 2 11" xfId="669"/>
    <cellStyle name="千位分隔 2 2" xfId="670"/>
    <cellStyle name="百分比 2 3 5" xfId="671"/>
    <cellStyle name="百分比 2 11 2" xfId="672"/>
    <cellStyle name="千位分隔 3" xfId="673"/>
    <cellStyle name="标题 4 2" xfId="674"/>
    <cellStyle name="解释性文本 2 2 2" xfId="675"/>
    <cellStyle name="百分比 7 2" xfId="676"/>
    <cellStyle name="百分比 2 12" xfId="677"/>
    <cellStyle name="标题 10" xfId="678"/>
    <cellStyle name="差 4 2" xfId="679"/>
    <cellStyle name="百分比 2 2" xfId="680"/>
    <cellStyle name="百分比 2 2 3" xfId="681"/>
    <cellStyle name="百分比 2 2 3 2" xfId="682"/>
    <cellStyle name="百分比 2 3" xfId="683"/>
    <cellStyle name="常规_Sheet3" xfId="684"/>
    <cellStyle name="百分比 2 3 2" xfId="685"/>
    <cellStyle name="常规 2 14" xfId="686"/>
    <cellStyle name="百分比 2 3 2 2" xfId="687"/>
    <cellStyle name="常规 2 14 2" xfId="688"/>
    <cellStyle name="百分比 2 3 2 3" xfId="689"/>
    <cellStyle name="百分比 2 3 3" xfId="690"/>
    <cellStyle name="常规 2 15" xfId="691"/>
    <cellStyle name="百分比 2 3 3 2" xfId="692"/>
    <cellStyle name="百分比 2 4" xfId="693"/>
    <cellStyle name="百分比 2 4 3 2" xfId="694"/>
    <cellStyle name="百分比 2 4 4" xfId="695"/>
    <cellStyle name="百分比 2 5" xfId="696"/>
    <cellStyle name="常规 15 2" xfId="697"/>
    <cellStyle name="百分比 2 6" xfId="698"/>
    <cellStyle name="标题 2 2 2" xfId="699"/>
    <cellStyle name="常规 15 3" xfId="700"/>
    <cellStyle name="百分比 2 7" xfId="701"/>
    <cellStyle name="标题 2 2 3" xfId="702"/>
    <cellStyle name="百分比 2 8" xfId="703"/>
    <cellStyle name="百分比 3" xfId="704"/>
    <cellStyle name="百分比 3 2" xfId="705"/>
    <cellStyle name="百分比 3 2 2" xfId="706"/>
    <cellStyle name="百分比 3 3" xfId="707"/>
    <cellStyle name="编号 2" xfId="708"/>
    <cellStyle name="百分比 3 4" xfId="709"/>
    <cellStyle name="常规 2 2 6" xfId="710"/>
    <cellStyle name="百分比 4 2" xfId="711"/>
    <cellStyle name="标题 1 2" xfId="712"/>
    <cellStyle name="百分比 6 2" xfId="713"/>
    <cellStyle name="标题 3 2" xfId="714"/>
    <cellStyle name="标题 5 2" xfId="715"/>
    <cellStyle name="百分比 8 2" xfId="716"/>
    <cellStyle name="标题 6" xfId="717"/>
    <cellStyle name="解释性文本 2 4" xfId="718"/>
    <cellStyle name="百分比 9" xfId="719"/>
    <cellStyle name="标题 6 2" xfId="720"/>
    <cellStyle name="百分比 9 2" xfId="721"/>
    <cellStyle name="标题1 4" xfId="722"/>
    <cellStyle name="捠壿_Region Orders (2)" xfId="723"/>
    <cellStyle name="编号 2 3" xfId="724"/>
    <cellStyle name="编号 3" xfId="725"/>
    <cellStyle name="标题 1 3 2 2" xfId="726"/>
    <cellStyle name="标题 1 5 3" xfId="727"/>
    <cellStyle name="标题 2 4 2" xfId="728"/>
    <cellStyle name="常规 17 3" xfId="729"/>
    <cellStyle name="标题 1 7" xfId="730"/>
    <cellStyle name="常规 11" xfId="731"/>
    <cellStyle name="标题 2 3 2" xfId="732"/>
    <cellStyle name="常规 11 2" xfId="733"/>
    <cellStyle name="标题 2 3 2 2" xfId="734"/>
    <cellStyle name="标题 2 4" xfId="735"/>
    <cellStyle name="标题 2 4 2 2" xfId="736"/>
    <cellStyle name="标题 2 4 3" xfId="737"/>
    <cellStyle name="好 5 2" xfId="738"/>
    <cellStyle name="标题 3 2 2 2" xfId="739"/>
    <cellStyle name="标题 2 4 4" xfId="740"/>
    <cellStyle name="标题 2 5" xfId="741"/>
    <cellStyle name="常规 18 3" xfId="742"/>
    <cellStyle name="标题 2 7" xfId="743"/>
    <cellStyle name="标题 2 5 2" xfId="744"/>
    <cellStyle name="标题 2 5 3" xfId="745"/>
    <cellStyle name="常规 5 42" xfId="746"/>
    <cellStyle name="常规 18 2" xfId="747"/>
    <cellStyle name="标题 2 6" xfId="748"/>
    <cellStyle name="好 5" xfId="749"/>
    <cellStyle name="标题 3 2 2" xfId="750"/>
    <cellStyle name="好 6" xfId="751"/>
    <cellStyle name="标题 3 2 3" xfId="752"/>
    <cellStyle name="标题 3 4 3" xfId="753"/>
    <cellStyle name="标题 3 3 2 2" xfId="754"/>
    <cellStyle name="标题 3 3 3" xfId="755"/>
    <cellStyle name="商品名称 3 2" xfId="756"/>
    <cellStyle name="标题 3 3 4" xfId="757"/>
    <cellStyle name="标题 3 4" xfId="758"/>
    <cellStyle name="标题 3 4 2" xfId="759"/>
    <cellStyle name="标题 4 4 3" xfId="760"/>
    <cellStyle name="标题 3 4 2 2" xfId="761"/>
    <cellStyle name="标题 3 5" xfId="762"/>
    <cellStyle name="标题 3 5 2" xfId="763"/>
    <cellStyle name="常规 9" xfId="764"/>
    <cellStyle name="标题 3 5 3" xfId="765"/>
    <cellStyle name="常规 19 2" xfId="766"/>
    <cellStyle name="标题 3 6" xfId="767"/>
    <cellStyle name="常规 19 3" xfId="768"/>
    <cellStyle name="数量 2 2 2" xfId="769"/>
    <cellStyle name="标题 3 7" xfId="770"/>
    <cellStyle name="千位分隔 3 2" xfId="771"/>
    <cellStyle name="标题 4 2 2" xfId="772"/>
    <cellStyle name="千位分隔 3 2 2" xfId="773"/>
    <cellStyle name="标题 4 2 2 2" xfId="774"/>
    <cellStyle name="千位分隔 3 3" xfId="775"/>
    <cellStyle name="标题 4 2 3" xfId="776"/>
    <cellStyle name="标题 4 2 4" xfId="777"/>
    <cellStyle name="千位分隔 4" xfId="778"/>
    <cellStyle name="标题 4 3" xfId="779"/>
    <cellStyle name="千位分隔 4 2" xfId="780"/>
    <cellStyle name="标题 4 3 2" xfId="781"/>
    <cellStyle name="标题 4 3 2 2" xfId="782"/>
    <cellStyle name="标题 4 3 3" xfId="783"/>
    <cellStyle name="标题 4 3 4" xfId="784"/>
    <cellStyle name="千位分隔 5 2" xfId="785"/>
    <cellStyle name="标题 4 4 2" xfId="786"/>
    <cellStyle name="标题 4 4 4" xfId="787"/>
    <cellStyle name="千位分隔 6" xfId="788"/>
    <cellStyle name="标题 4 5" xfId="789"/>
    <cellStyle name="差_1110洱源" xfId="790"/>
    <cellStyle name="常规 25 2" xfId="791"/>
    <cellStyle name="千位分隔 7" xfId="792"/>
    <cellStyle name="标题 4 6" xfId="793"/>
    <cellStyle name="千位分隔 8" xfId="794"/>
    <cellStyle name="标题 4 7" xfId="795"/>
    <cellStyle name="标题 5 2 2" xfId="796"/>
    <cellStyle name="标题 5 3" xfId="797"/>
    <cellStyle name="标题 6 4" xfId="798"/>
    <cellStyle name="标题 7" xfId="799"/>
    <cellStyle name="标题 7 2" xfId="800"/>
    <cellStyle name="标题 7 2 2" xfId="801"/>
    <cellStyle name="标题 7 3" xfId="802"/>
    <cellStyle name="标题 8" xfId="803"/>
    <cellStyle name="常规 2 7" xfId="804"/>
    <cellStyle name="标题 8 2" xfId="805"/>
    <cellStyle name="输入 2" xfId="806"/>
    <cellStyle name="常规 2 8" xfId="807"/>
    <cellStyle name="标题 8 3" xfId="808"/>
    <cellStyle name="标题 9" xfId="809"/>
    <cellStyle name="常规 2 2 2 2 2 2" xfId="810"/>
    <cellStyle name="标题1" xfId="811"/>
    <cellStyle name="标题1 2" xfId="812"/>
    <cellStyle name="好_0605石屏 3" xfId="813"/>
    <cellStyle name="标题1 2 2" xfId="814"/>
    <cellStyle name="标题1 2 2 2" xfId="815"/>
    <cellStyle name="差 5 2" xfId="816"/>
    <cellStyle name="标题1 2 3" xfId="817"/>
    <cellStyle name="标题1 3" xfId="818"/>
    <cellStyle name="标题1 3 2" xfId="819"/>
    <cellStyle name="表标题" xfId="820"/>
    <cellStyle name="表标题 2" xfId="821"/>
    <cellStyle name="常规 2 2" xfId="822"/>
    <cellStyle name="部门" xfId="823"/>
    <cellStyle name="常规 2 2 2" xfId="824"/>
    <cellStyle name="部门 2" xfId="825"/>
    <cellStyle name="常规 10 41" xfId="826"/>
    <cellStyle name="常规 2 2 2 2 2" xfId="827"/>
    <cellStyle name="部门 2 2 2" xfId="828"/>
    <cellStyle name="常规 2 2 2 3" xfId="829"/>
    <cellStyle name="部门 2 3" xfId="830"/>
    <cellStyle name="常规 2 2 3" xfId="831"/>
    <cellStyle name="部门 3" xfId="832"/>
    <cellStyle name="解释性文本 5 2" xfId="833"/>
    <cellStyle name="差 2 2" xfId="834"/>
    <cellStyle name="差 2 2 2" xfId="835"/>
    <cellStyle name="解释性文本 5 3" xfId="836"/>
    <cellStyle name="差 2 3" xfId="837"/>
    <cellStyle name="差 2 4" xfId="838"/>
    <cellStyle name="差 3 2" xfId="839"/>
    <cellStyle name="差_0605石屏县" xfId="840"/>
    <cellStyle name="警告文本 6" xfId="841"/>
    <cellStyle name="差 3 2 2" xfId="842"/>
    <cellStyle name="差 3 3" xfId="843"/>
    <cellStyle name="差 3 4" xfId="844"/>
    <cellStyle name="差 4 3" xfId="845"/>
    <cellStyle name="差 4 4" xfId="846"/>
    <cellStyle name="差 5" xfId="847"/>
    <cellStyle name="差 5 3" xfId="848"/>
    <cellStyle name="差_0502通海县 2 2" xfId="849"/>
    <cellStyle name="差 6" xfId="850"/>
    <cellStyle name="常规 5 2 3" xfId="851"/>
    <cellStyle name="差 8" xfId="852"/>
    <cellStyle name="差_0502通海县" xfId="853"/>
    <cellStyle name="差_0502通海县 2" xfId="854"/>
    <cellStyle name="差_0605石屏县 2" xfId="855"/>
    <cellStyle name="差_0605石屏县 2 2" xfId="856"/>
    <cellStyle name="差_0605石屏县 3" xfId="857"/>
    <cellStyle name="差_1110洱源 2 2" xfId="858"/>
    <cellStyle name="差_11大理" xfId="859"/>
    <cellStyle name="差_11大理 2" xfId="860"/>
    <cellStyle name="差_11大理 3" xfId="861"/>
    <cellStyle name="常规 2 2 3 2 2" xfId="862"/>
    <cellStyle name="差_2007年地州资金往来对账表" xfId="863"/>
    <cellStyle name="差_2007年地州资金往来对账表 2" xfId="864"/>
    <cellStyle name="差_2007年地州资金往来对账表 2 2" xfId="865"/>
    <cellStyle name="差_2007年地州资金往来对账表 3" xfId="866"/>
    <cellStyle name="常规 28" xfId="867"/>
    <cellStyle name="差_2008年地州对账表(国库资金）" xfId="868"/>
    <cellStyle name="差_2008年地州对账表(国库资金） 2" xfId="869"/>
    <cellStyle name="适中 3" xfId="870"/>
    <cellStyle name="差_2008年地州对账表(国库资金） 2 2" xfId="871"/>
    <cellStyle name="差_Book1" xfId="872"/>
    <cellStyle name="差_M01-1" xfId="873"/>
    <cellStyle name="输入 3 2" xfId="874"/>
    <cellStyle name="常规 2 9 2" xfId="875"/>
    <cellStyle name="常规 2 3" xfId="876"/>
    <cellStyle name="昗弨_Pacific Region P&amp;L" xfId="877"/>
    <cellStyle name="差_M01-1 2" xfId="878"/>
    <cellStyle name="输入 3 2 2" xfId="879"/>
    <cellStyle name="常规 2 9 2 2" xfId="880"/>
    <cellStyle name="常规 2 3 2" xfId="881"/>
    <cellStyle name="常规 2 3 2 2" xfId="882"/>
    <cellStyle name="差_M01-1 2 2" xfId="883"/>
    <cellStyle name="常规 2 3 3" xfId="884"/>
    <cellStyle name="差_M01-1 3" xfId="885"/>
    <cellStyle name="常规 10 2" xfId="886"/>
    <cellStyle name="常规 10 2 2" xfId="887"/>
    <cellStyle name="常规 3 3 2 3" xfId="888"/>
    <cellStyle name="常规 10 2 2 2" xfId="889"/>
    <cellStyle name="汇总 6 2" xfId="890"/>
    <cellStyle name="常规 10 2 3" xfId="891"/>
    <cellStyle name="常规 10 2_报预算局：2016年云南省及省本级1-7月社保基金预算执行情况表（0823）" xfId="892"/>
    <cellStyle name="常规 10 3" xfId="893"/>
    <cellStyle name="常规 11 2 2" xfId="894"/>
    <cellStyle name="常规 11 3" xfId="895"/>
    <cellStyle name="常规 11 3 2" xfId="896"/>
    <cellStyle name="常规 430" xfId="897"/>
    <cellStyle name="常规 13 2" xfId="898"/>
    <cellStyle name="好 4 4" xfId="899"/>
    <cellStyle name="常规 14" xfId="900"/>
    <cellStyle name="常规 14 2" xfId="901"/>
    <cellStyle name="检查单元格 2 2 2" xfId="902"/>
    <cellStyle name="常规 21" xfId="903"/>
    <cellStyle name="常规 16" xfId="904"/>
    <cellStyle name="分级显示行_1_Book1" xfId="905"/>
    <cellStyle name="常规 6 4 2" xfId="906"/>
    <cellStyle name="常规 4 2 2 2 2" xfId="907"/>
    <cellStyle name="注释 4 2" xfId="908"/>
    <cellStyle name="常规 22" xfId="909"/>
    <cellStyle name="常规 17" xfId="910"/>
    <cellStyle name="注释 4 3" xfId="911"/>
    <cellStyle name="常规 23" xfId="912"/>
    <cellStyle name="常规 18" xfId="913"/>
    <cellStyle name="常规 5 42 2" xfId="914"/>
    <cellStyle name="常规 18 2 2" xfId="915"/>
    <cellStyle name="注释 4 4" xfId="916"/>
    <cellStyle name="常规 24" xfId="917"/>
    <cellStyle name="常规 19" xfId="918"/>
    <cellStyle name="常规 19 10" xfId="919"/>
    <cellStyle name="常规 19 2 2" xfId="920"/>
    <cellStyle name="适中 3 3" xfId="921"/>
    <cellStyle name="强调文字颜色 3 3 2" xfId="922"/>
    <cellStyle name="常规 2 10 2" xfId="923"/>
    <cellStyle name="常规 2 11" xfId="924"/>
    <cellStyle name="适中 4 3" xfId="925"/>
    <cellStyle name="常规 2 11 2" xfId="926"/>
    <cellStyle name="常规 2 12" xfId="927"/>
    <cellStyle name="常规 2 13" xfId="928"/>
    <cellStyle name="常规 2 13 2" xfId="929"/>
    <cellStyle name="常规 2 2 2 2 3" xfId="930"/>
    <cellStyle name="强调文字颜色 1 2" xfId="931"/>
    <cellStyle name="常规 2 2 2 4 2" xfId="932"/>
    <cellStyle name="常规 2 2 3 3 2" xfId="933"/>
    <cellStyle name="常规 2 2 5" xfId="934"/>
    <cellStyle name="数量" xfId="935"/>
    <cellStyle name="常规 2 3 2 2 2" xfId="936"/>
    <cellStyle name="数量 2" xfId="937"/>
    <cellStyle name="常规 2 3 2 2 2 2" xfId="938"/>
    <cellStyle name="常规 2 3 2 2 3" xfId="939"/>
    <cellStyle name="常规 2 3 2 3" xfId="940"/>
    <cellStyle name="常规 2 3 5" xfId="941"/>
    <cellStyle name="常规 2 3 5 2" xfId="942"/>
    <cellStyle name="常规 2 4 2 2" xfId="943"/>
    <cellStyle name="常规 2 4 2 2 2" xfId="944"/>
    <cellStyle name="输出 2 2 2" xfId="945"/>
    <cellStyle name="常规 2 4 2 3" xfId="946"/>
    <cellStyle name="常规 2 4 2 3 2" xfId="947"/>
    <cellStyle name="常规 2 4 3" xfId="948"/>
    <cellStyle name="常规 2 4 3 2" xfId="949"/>
    <cellStyle name="常规 2 4 4" xfId="950"/>
    <cellStyle name="常规 2 4 4 2" xfId="951"/>
    <cellStyle name="常规 7 2 2" xfId="952"/>
    <cellStyle name="常规 2 4 5" xfId="953"/>
    <cellStyle name="输入 3 4" xfId="954"/>
    <cellStyle name="好_2008年地州对账表(国库资金） 2" xfId="955"/>
    <cellStyle name="常规 2 9 4" xfId="956"/>
    <cellStyle name="常规 2 5" xfId="957"/>
    <cellStyle name="常规 2 5 2" xfId="958"/>
    <cellStyle name="检查单元格 6" xfId="959"/>
    <cellStyle name="常规 2 5 2 2" xfId="960"/>
    <cellStyle name="常规 2 5 2 2 2" xfId="961"/>
    <cellStyle name="输出 3 2 2" xfId="962"/>
    <cellStyle name="检查单元格 7" xfId="963"/>
    <cellStyle name="常规 2 5 2 3" xfId="964"/>
    <cellStyle name="千位分隔 2" xfId="965"/>
    <cellStyle name="常规 7 3 2" xfId="966"/>
    <cellStyle name="常规 2 5 5" xfId="967"/>
    <cellStyle name="常规 2 6" xfId="968"/>
    <cellStyle name="常规 2 6 2" xfId="969"/>
    <cellStyle name="常规 2 6 2 2" xfId="970"/>
    <cellStyle name="常规 2 6 2 2 2" xfId="971"/>
    <cellStyle name="常规 2 6 3 2" xfId="972"/>
    <cellStyle name="检查单元格 3 2 2" xfId="973"/>
    <cellStyle name="常规 2 6 4" xfId="974"/>
    <cellStyle name="常规 2 6 4 2" xfId="975"/>
    <cellStyle name="常规 2 7 3" xfId="976"/>
    <cellStyle name="输入 2 2" xfId="977"/>
    <cellStyle name="常规 2 8 2" xfId="978"/>
    <cellStyle name="常规 30" xfId="979"/>
    <cellStyle name="常规 25" xfId="980"/>
    <cellStyle name="常规 26" xfId="981"/>
    <cellStyle name="常规 27" xfId="982"/>
    <cellStyle name="常规 29" xfId="983"/>
    <cellStyle name="输出 4 2" xfId="984"/>
    <cellStyle name="常规 3" xfId="985"/>
    <cellStyle name="输出 4 2 2" xfId="986"/>
    <cellStyle name="常规 3 2" xfId="987"/>
    <cellStyle name="适中 4" xfId="988"/>
    <cellStyle name="常规 3 2 2" xfId="989"/>
    <cellStyle name="适中 4 2" xfId="990"/>
    <cellStyle name="常规 3 2 2 2" xfId="991"/>
    <cellStyle name="适中 6" xfId="992"/>
    <cellStyle name="常规 3 2 4" xfId="993"/>
    <cellStyle name="常规 3 2 4 2" xfId="994"/>
    <cellStyle name="常规 3 3 2 2" xfId="995"/>
    <cellStyle name="常规 3 3 2 2 2" xfId="996"/>
    <cellStyle name="常规 3 3 3 2" xfId="997"/>
    <cellStyle name="常规_2007年云南省向人大报送政府收支预算表格式编制过程表 2" xfId="998"/>
    <cellStyle name="常规 3 3 4" xfId="999"/>
    <cellStyle name="强调 3" xfId="1000"/>
    <cellStyle name="常规 3 3 4 2" xfId="1001"/>
    <cellStyle name="常规 3 4 2" xfId="1002"/>
    <cellStyle name="检查单元格 2 4" xfId="1003"/>
    <cellStyle name="常规 3 4 2 2" xfId="1004"/>
    <cellStyle name="常规 3 5" xfId="1005"/>
    <cellStyle name="常规 3 5 2" xfId="1006"/>
    <cellStyle name="常规 3 6" xfId="1007"/>
    <cellStyle name="常规 3 6 2" xfId="1008"/>
    <cellStyle name="常规 3 7" xfId="1009"/>
    <cellStyle name="常规 3 8" xfId="1010"/>
    <cellStyle name="常规 3_Book1" xfId="1011"/>
    <cellStyle name="输出 4 3" xfId="1012"/>
    <cellStyle name="常规 4" xfId="1013"/>
    <cellStyle name="常规 4 2" xfId="1014"/>
    <cellStyle name="常规 4 4" xfId="1015"/>
    <cellStyle name="常规 4 2 2" xfId="1016"/>
    <cellStyle name="常规 6 4" xfId="1017"/>
    <cellStyle name="常规 4 2 2 2" xfId="1018"/>
    <cellStyle name="常规 4 5" xfId="1019"/>
    <cellStyle name="常规 4 2 3" xfId="1020"/>
    <cellStyle name="常规 7 4" xfId="1021"/>
    <cellStyle name="常规 4 2 3 2" xfId="1022"/>
    <cellStyle name="常规 4 6" xfId="1023"/>
    <cellStyle name="常规 4 2 4" xfId="1024"/>
    <cellStyle name="常规 8 4" xfId="1025"/>
    <cellStyle name="常规 444" xfId="1026"/>
    <cellStyle name="常规 439" xfId="1027"/>
    <cellStyle name="常规 4 6 2" xfId="1028"/>
    <cellStyle name="常规 4 2 4 2" xfId="1029"/>
    <cellStyle name="常规 4 7" xfId="1030"/>
    <cellStyle name="常规 4 2 5" xfId="1031"/>
    <cellStyle name="常规 4 3" xfId="1032"/>
    <cellStyle name="常规 5 4" xfId="1033"/>
    <cellStyle name="常规 4 3 2" xfId="1034"/>
    <cellStyle name="常规 5 4 2" xfId="1035"/>
    <cellStyle name="常规 4 3 2 2" xfId="1036"/>
    <cellStyle name="常规 4 3 2 2 2" xfId="1037"/>
    <cellStyle name="常规 4 3 2 3" xfId="1038"/>
    <cellStyle name="常规 5 5" xfId="1039"/>
    <cellStyle name="常规 4 3 3" xfId="1040"/>
    <cellStyle name="常规 4 3 3 2" xfId="1041"/>
    <cellStyle name="常规 4 3 4" xfId="1042"/>
    <cellStyle name="常规 431" xfId="1043"/>
    <cellStyle name="链接单元格 2" xfId="1044"/>
    <cellStyle name="常规 432" xfId="1045"/>
    <cellStyle name="好_1110洱源 2 2" xfId="1046"/>
    <cellStyle name="常规 448" xfId="1047"/>
    <cellStyle name="常规 449" xfId="1048"/>
    <cellStyle name="常规 452" xfId="1049"/>
    <cellStyle name="常规 5 2 3 2" xfId="1050"/>
    <cellStyle name="常规 5 2 4" xfId="1051"/>
    <cellStyle name="常规 5 3 2" xfId="1052"/>
    <cellStyle name="常规 6 2 2" xfId="1053"/>
    <cellStyle name="常规 6 3" xfId="1054"/>
    <cellStyle name="常规 6 3 2" xfId="1055"/>
    <cellStyle name="常规 6 3 2 2" xfId="1056"/>
    <cellStyle name="常规 6 3 3" xfId="1057"/>
    <cellStyle name="常规 7" xfId="1058"/>
    <cellStyle name="常规 7 2" xfId="1059"/>
    <cellStyle name="常规 8" xfId="1060"/>
    <cellStyle name="注释 7" xfId="1061"/>
    <cellStyle name="常规 9 2 2" xfId="1062"/>
    <cellStyle name="常规 9 2 2 2" xfId="1063"/>
    <cellStyle name="注释 8" xfId="1064"/>
    <cellStyle name="常规 9 2 3" xfId="1065"/>
    <cellStyle name="常规 9 3 2" xfId="1066"/>
    <cellStyle name="常规 9 4" xfId="1067"/>
    <cellStyle name="常规 9 5" xfId="1068"/>
    <cellStyle name="常规 95" xfId="1069"/>
    <cellStyle name="常规_2004年基金预算(二稿)" xfId="1070"/>
    <cellStyle name="计算 2 3" xfId="1071"/>
    <cellStyle name="常规_2007年云南省向人大报送政府收支预算表格式编制过程表 2 2" xfId="1072"/>
    <cellStyle name="数量 4" xfId="1073"/>
    <cellStyle name="常规_2007年云南省向人大报送政府收支预算表格式编制过程表 2 2 2" xfId="1074"/>
    <cellStyle name="计算 2 4" xfId="1075"/>
    <cellStyle name="常规_2007年云南省向人大报送政府收支预算表格式编制过程表 2 3" xfId="1076"/>
    <cellStyle name="常规_2007年云南省向人大报送政府收支预算表格式编制过程表 2 4 2" xfId="1077"/>
    <cellStyle name="超级链接 3" xfId="1078"/>
    <cellStyle name="超链接 2" xfId="1079"/>
    <cellStyle name="超链接 2 2" xfId="1080"/>
    <cellStyle name="超链接 2 2 2" xfId="1081"/>
    <cellStyle name="超链接 3" xfId="1082"/>
    <cellStyle name="超链接 3 2" xfId="1083"/>
    <cellStyle name="超链接 4" xfId="1084"/>
    <cellStyle name="超链接 4 2" xfId="1085"/>
    <cellStyle name="好 2" xfId="1086"/>
    <cellStyle name="好 2 2" xfId="1087"/>
    <cellStyle name="好 2 2 2" xfId="1088"/>
    <cellStyle name="好 3" xfId="1089"/>
    <cellStyle name="好 3 2" xfId="1090"/>
    <cellStyle name="好 4" xfId="1091"/>
    <cellStyle name="好 5 3" xfId="1092"/>
    <cellStyle name="好_2008年地州对账表(国库资金） 2 2" xfId="1093"/>
    <cellStyle name="商品名称 2 3" xfId="1094"/>
    <cellStyle name="好 8" xfId="1095"/>
    <cellStyle name="好_0502通海县 2" xfId="1096"/>
    <cellStyle name="好_0502通海县 2 2" xfId="1097"/>
    <cellStyle name="好_0502通海县 3" xfId="1098"/>
    <cellStyle name="好_0605石屏" xfId="1099"/>
    <cellStyle name="好_0605石屏 2" xfId="1100"/>
    <cellStyle name="好_0605石屏 2 2" xfId="1101"/>
    <cellStyle name="好_0605石屏县" xfId="1102"/>
    <cellStyle name="好_0605石屏县 2" xfId="1103"/>
    <cellStyle name="好_0605石屏县 3" xfId="1104"/>
    <cellStyle name="好_1110洱源" xfId="1105"/>
    <cellStyle name="好_1110洱源 2" xfId="1106"/>
    <cellStyle name="解释性文本 4 3" xfId="1107"/>
    <cellStyle name="好_1110洱源 3" xfId="1108"/>
    <cellStyle name="解释性文本 4 4" xfId="1109"/>
    <cellStyle name="好_11大理" xfId="1110"/>
    <cellStyle name="好_11大理 2" xfId="1111"/>
    <cellStyle name="好_11大理 2 2" xfId="1112"/>
    <cellStyle name="好_M01-1 2" xfId="1113"/>
    <cellStyle name="好_11大理 3" xfId="1114"/>
    <cellStyle name="好_2007年地州资金往来对账表" xfId="1115"/>
    <cellStyle name="好_2007年地州资金往来对账表 2" xfId="1116"/>
    <cellStyle name="好_2007年地州资金往来对账表 2 2" xfId="1117"/>
    <cellStyle name="好_2008年地州对账表(国库资金） 3" xfId="1118"/>
    <cellStyle name="好_Book1" xfId="1119"/>
    <cellStyle name="好_Book1 2" xfId="1120"/>
    <cellStyle name="好_M01-1" xfId="1121"/>
    <cellStyle name="好_M01-1 2 2" xfId="1122"/>
    <cellStyle name="后继超级链接" xfId="1123"/>
    <cellStyle name="后继超级链接 2" xfId="1124"/>
    <cellStyle name="后继超级链接 2 2" xfId="1125"/>
    <cellStyle name="后继超级链接 3" xfId="1126"/>
    <cellStyle name="汇总 2 2 2" xfId="1127"/>
    <cellStyle name="汇总 2 2 2 2" xfId="1128"/>
    <cellStyle name="汇总 8" xfId="1129"/>
    <cellStyle name="汇总 2 2 3" xfId="1130"/>
    <cellStyle name="警告文本 2 2 2" xfId="1131"/>
    <cellStyle name="检查单元格 2" xfId="1132"/>
    <cellStyle name="汇总 2 3" xfId="1133"/>
    <cellStyle name="检查单元格 2 2" xfId="1134"/>
    <cellStyle name="汇总 2 3 2" xfId="1135"/>
    <cellStyle name="检查单元格 3" xfId="1136"/>
    <cellStyle name="汇总 2 4" xfId="1137"/>
    <cellStyle name="检查单元格 3 2" xfId="1138"/>
    <cellStyle name="汇总 2 4 2" xfId="1139"/>
    <cellStyle name="检查单元格 4" xfId="1140"/>
    <cellStyle name="汇总 2 5" xfId="1141"/>
    <cellStyle name="汇总 3 2" xfId="1142"/>
    <cellStyle name="汇总 3 2 2" xfId="1143"/>
    <cellStyle name="汇总 3 2 2 2" xfId="1144"/>
    <cellStyle name="汇总 3 2 3" xfId="1145"/>
    <cellStyle name="警告文本 3 2 2" xfId="1146"/>
    <cellStyle name="汇总 3 3 2" xfId="1147"/>
    <cellStyle name="汇总 3 4" xfId="1148"/>
    <cellStyle name="汇总 3 4 2" xfId="1149"/>
    <cellStyle name="汇总 3 5" xfId="1150"/>
    <cellStyle name="汇总 4 2" xfId="1151"/>
    <cellStyle name="汇总 4 2 2" xfId="1152"/>
    <cellStyle name="汇总 4 2 2 2" xfId="1153"/>
    <cellStyle name="汇总 4 2 3" xfId="1154"/>
    <cellStyle name="警告文本 4 2 2" xfId="1155"/>
    <cellStyle name="汇总 4 3" xfId="1156"/>
    <cellStyle name="汇总 4 3 2" xfId="1157"/>
    <cellStyle name="汇总 4 4" xfId="1158"/>
    <cellStyle name="汇总 4 4 2" xfId="1159"/>
    <cellStyle name="汇总 4 5" xfId="1160"/>
    <cellStyle name="汇总 5 2" xfId="1161"/>
    <cellStyle name="汇总 5 2 2" xfId="1162"/>
    <cellStyle name="汇总 5 3" xfId="1163"/>
    <cellStyle name="汇总 5 3 2" xfId="1164"/>
    <cellStyle name="汇总 5 4" xfId="1165"/>
    <cellStyle name="千分位_97-917" xfId="1166"/>
    <cellStyle name="汇总 7 2" xfId="1167"/>
    <cellStyle name="汇总 8 2" xfId="1168"/>
    <cellStyle name="计算 2" xfId="1169"/>
    <cellStyle name="计算 2 2" xfId="1170"/>
    <cellStyle name="计算 2 2 2" xfId="1171"/>
    <cellStyle name="计算 3" xfId="1172"/>
    <cellStyle name="计算 3 2" xfId="1173"/>
    <cellStyle name="计算 3 2 2" xfId="1174"/>
    <cellStyle name="计算 3 4" xfId="1175"/>
    <cellStyle name="计算 4 2" xfId="1176"/>
    <cellStyle name="计算 4 3" xfId="1177"/>
    <cellStyle name="计算 4 4" xfId="1178"/>
    <cellStyle name="计算 5" xfId="1179"/>
    <cellStyle name="计算 5 2" xfId="1180"/>
    <cellStyle name="计算 5 3" xfId="1181"/>
    <cellStyle name="计算 6" xfId="1182"/>
    <cellStyle name="计算 7" xfId="1183"/>
    <cellStyle name="计算 8" xfId="1184"/>
    <cellStyle name="检查单元格 2 3" xfId="1185"/>
    <cellStyle name="检查单元格 3 3" xfId="1186"/>
    <cellStyle name="检查单元格 4 2" xfId="1187"/>
    <cellStyle name="检查单元格 4 2 2" xfId="1188"/>
    <cellStyle name="检查单元格 4 3" xfId="1189"/>
    <cellStyle name="检查单元格 4 4" xfId="1190"/>
    <cellStyle name="检查单元格 5" xfId="1191"/>
    <cellStyle name="检查单元格 5 2" xfId="1192"/>
    <cellStyle name="检查单元格 5 3" xfId="1193"/>
    <cellStyle name="检查单元格 8" xfId="1194"/>
    <cellStyle name="解释性文本 3 3" xfId="1195"/>
    <cellStyle name="解释性文本 3 4" xfId="1196"/>
    <cellStyle name="解释性文本 4 2" xfId="1197"/>
    <cellStyle name="解释性文本 4 2 2" xfId="1198"/>
    <cellStyle name="借出原因 2" xfId="1199"/>
    <cellStyle name="借出原因 2 2" xfId="1200"/>
    <cellStyle name="借出原因 2 2 2" xfId="1201"/>
    <cellStyle name="借出原因 2 3" xfId="1202"/>
    <cellStyle name="借出原因 3" xfId="1203"/>
    <cellStyle name="借出原因 3 2" xfId="1204"/>
    <cellStyle name="借出原因 4" xfId="1205"/>
    <cellStyle name="警告文本 2" xfId="1206"/>
    <cellStyle name="警告文本 2 2" xfId="1207"/>
    <cellStyle name="警告文本 2 3" xfId="1208"/>
    <cellStyle name="警告文本 2 4" xfId="1209"/>
    <cellStyle name="警告文本 3" xfId="1210"/>
    <cellStyle name="警告文本 3 2" xfId="1211"/>
    <cellStyle name="警告文本 3 3" xfId="1212"/>
    <cellStyle name="警告文本 3 4" xfId="1213"/>
    <cellStyle name="警告文本 4" xfId="1214"/>
    <cellStyle name="警告文本 4 3" xfId="1215"/>
    <cellStyle name="警告文本 4 4" xfId="1216"/>
    <cellStyle name="警告文本 5" xfId="1217"/>
    <cellStyle name="警告文本 5 2" xfId="1218"/>
    <cellStyle name="警告文本 5 3" xfId="1219"/>
    <cellStyle name="警告文本 7" xfId="1220"/>
    <cellStyle name="链接单元格 2 2" xfId="1221"/>
    <cellStyle name="链接单元格 2 2 2" xfId="1222"/>
    <cellStyle name="链接单元格 2 3" xfId="1223"/>
    <cellStyle name="链接单元格 2 4" xfId="1224"/>
    <cellStyle name="链接单元格 3 2" xfId="1225"/>
    <cellStyle name="链接单元格 3 3" xfId="1226"/>
    <cellStyle name="链接单元格 3 4" xfId="1227"/>
    <cellStyle name="链接单元格 4 2" xfId="1228"/>
    <cellStyle name="链接单元格 4 2 2" xfId="1229"/>
    <cellStyle name="链接单元格 4 3" xfId="1230"/>
    <cellStyle name="链接单元格 4 4" xfId="1231"/>
    <cellStyle name="链接单元格 5 2" xfId="1232"/>
    <cellStyle name="链接单元格 5 3" xfId="1233"/>
    <cellStyle name="普通_97-917" xfId="1234"/>
    <cellStyle name="千位分隔 11" xfId="1235"/>
    <cellStyle name="千分位[0]_laroux" xfId="1236"/>
    <cellStyle name="输入 8" xfId="1237"/>
    <cellStyle name="常规_表样--2016年1至7月云南省及省本级地方财政收支执行情况（国资预算）全省数据与国库一致send预算局826" xfId="1238"/>
    <cellStyle name="千位[0]_ 方正PC" xfId="1239"/>
    <cellStyle name="千位_ 方正PC" xfId="1240"/>
    <cellStyle name="千位分隔 11 2" xfId="1241"/>
    <cellStyle name="千位分隔 2 2 2" xfId="1242"/>
    <cellStyle name="千位分隔 4 6" xfId="1243"/>
    <cellStyle name="千位分隔 4 6 2" xfId="1244"/>
    <cellStyle name="千位分隔 7 2" xfId="1245"/>
    <cellStyle name="千位分隔 8 2" xfId="1246"/>
    <cellStyle name="强调文字颜色 4 2 2 2" xfId="1247"/>
    <cellStyle name="千位分隔 9" xfId="1248"/>
    <cellStyle name="强调 1" xfId="1249"/>
    <cellStyle name="强调 1 2" xfId="1250"/>
    <cellStyle name="强调 2" xfId="1251"/>
    <cellStyle name="强调 3 2" xfId="1252"/>
    <cellStyle name="强调文字颜色 1 2 2" xfId="1253"/>
    <cellStyle name="强调文字颜色 1 2 2 2" xfId="1254"/>
    <cellStyle name="强调文字颜色 1 2 3" xfId="1255"/>
    <cellStyle name="强调文字颜色 6 2 2 2" xfId="1256"/>
    <cellStyle name="强调文字颜色 1 3" xfId="1257"/>
    <cellStyle name="强调文字颜色 1 3 2" xfId="1258"/>
    <cellStyle name="强调文字颜色 2 2" xfId="1259"/>
    <cellStyle name="强调文字颜色 2 2 3" xfId="1260"/>
    <cellStyle name="强调文字颜色 2 3" xfId="1261"/>
    <cellStyle name="强调文字颜色 3 2" xfId="1262"/>
    <cellStyle name="适中 2 3" xfId="1263"/>
    <cellStyle name="强调文字颜色 3 2 2" xfId="1264"/>
    <cellStyle name="强调文字颜色 3 2 2 2" xfId="1265"/>
    <cellStyle name="适中 2 4" xfId="1266"/>
    <cellStyle name="强调文字颜色 3 2 3" xfId="1267"/>
    <cellStyle name="强调文字颜色 4 2 2" xfId="1268"/>
    <cellStyle name="强调文字颜色 4 2 3" xfId="1269"/>
    <cellStyle name="强调文字颜色 5 2" xfId="1270"/>
    <cellStyle name="强调文字颜色 5 3" xfId="1271"/>
    <cellStyle name="强调文字颜色 5 3 2" xfId="1272"/>
    <cellStyle name="强调文字颜色 6 2" xfId="1273"/>
    <cellStyle name="强调文字颜色 6 2 2" xfId="1274"/>
    <cellStyle name="强调文字颜色 6 2 3" xfId="1275"/>
    <cellStyle name="强调文字颜色 6 3" xfId="1276"/>
    <cellStyle name="强调文字颜色 6 3 2" xfId="1277"/>
    <cellStyle name="日期 2 2 2" xfId="1278"/>
    <cellStyle name="日期 2 3" xfId="1279"/>
    <cellStyle name="日期 3 2" xfId="1280"/>
    <cellStyle name="日期 4" xfId="1281"/>
    <cellStyle name="商品名称" xfId="1282"/>
    <cellStyle name="商品名称 2" xfId="1283"/>
    <cellStyle name="商品名称 2 2 2" xfId="1284"/>
    <cellStyle name="商品名称 3" xfId="1285"/>
    <cellStyle name="适中 2" xfId="1286"/>
    <cellStyle name="适中 3 2" xfId="1287"/>
    <cellStyle name="适中 3 2 2" xfId="1288"/>
    <cellStyle name="适中 3 4" xfId="1289"/>
    <cellStyle name="适中 4 2 2" xfId="1290"/>
    <cellStyle name="适中 4 4" xfId="1291"/>
    <cellStyle name="输出 2" xfId="1292"/>
    <cellStyle name="输出 2 2" xfId="1293"/>
    <cellStyle name="输出 2 3" xfId="1294"/>
    <cellStyle name="输出 2 4" xfId="1295"/>
    <cellStyle name="输出 3" xfId="1296"/>
    <cellStyle name="输出 3 2" xfId="1297"/>
    <cellStyle name="输出 4" xfId="1298"/>
    <cellStyle name="输出 5" xfId="1299"/>
    <cellStyle name="寘嬫愗傝_Region Orders (2)" xfId="1300"/>
    <cellStyle name="输出 5 2" xfId="1301"/>
    <cellStyle name="输出 5 3" xfId="1302"/>
    <cellStyle name="输出 6" xfId="1303"/>
    <cellStyle name="输出 7" xfId="1304"/>
    <cellStyle name="输出 8" xfId="1305"/>
    <cellStyle name="输入 2 2 2" xfId="1306"/>
    <cellStyle name="输入 2 3" xfId="1307"/>
    <cellStyle name="输入 4 4" xfId="1308"/>
    <cellStyle name="输入 5" xfId="1309"/>
    <cellStyle name="输入 5 2" xfId="1310"/>
    <cellStyle name="输入 5 3" xfId="1311"/>
    <cellStyle name="输入 6" xfId="1312"/>
    <cellStyle name="输入 7" xfId="1313"/>
    <cellStyle name="数量 2 2" xfId="1314"/>
    <cellStyle name="数量 2 3" xfId="1315"/>
    <cellStyle name="未定义" xfId="1316"/>
    <cellStyle name="样式 1" xfId="1317"/>
    <cellStyle name="寘嬫愗傝 [0.00]_Region Orders (2)" xfId="1318"/>
    <cellStyle name="注释 2 2" xfId="1319"/>
    <cellStyle name="注释 2 2 2" xfId="1320"/>
    <cellStyle name="注释 2 3" xfId="1321"/>
    <cellStyle name="注释 2 4" xfId="1322"/>
    <cellStyle name="注释 3" xfId="1323"/>
    <cellStyle name="注释 3 2" xfId="1324"/>
    <cellStyle name="注释 3 2 2" xfId="1325"/>
    <cellStyle name="注释 3 3" xfId="1326"/>
    <cellStyle name="注释 3 4" xfId="1327"/>
    <cellStyle name="注释 4" xfId="1328"/>
    <cellStyle name="注释 5" xfId="1329"/>
    <cellStyle name="注释 5 2" xfId="1330"/>
    <cellStyle name="注释 5 3" xfId="1331"/>
    <cellStyle name="注释 6" xfId="1332"/>
    <cellStyle name="Normal" xfId="1333"/>
  </cellStyles>
  <dxfs count="4">
    <dxf>
      <font>
        <color indexed="9"/>
      </font>
    </dxf>
    <dxf>
      <font>
        <b val="1"/>
        <i val="0"/>
      </font>
    </dxf>
    <dxf>
      <font>
        <color indexed="10"/>
      </font>
    </dxf>
    <dxf>
      <font>
        <b val="0"/>
        <color indexed="9"/>
      </font>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externalLink" Target="externalLinks/externalLink2.xml"/><Relationship Id="rId34" Type="http://schemas.openxmlformats.org/officeDocument/2006/relationships/externalLink" Target="externalLinks/externalLink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SW-TEO"/>
      <sheetName val="中央"/>
      <sheetName val="Open"/>
      <sheetName val="Toolbox"/>
      <sheetName val="国家"/>
      <sheetName val="G.1R-Shou COP Gf"/>
      <sheetName val="Financ. Overvie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33.xml.rels><?xml version="1.0" encoding="UTF-8" standalone="yes"?>
<Relationships xmlns="http://schemas.openxmlformats.org/package/2006/relationships"><Relationship Id="rId1" Type="http://schemas.openxmlformats.org/officeDocument/2006/relationships/hyperlink" Target="https://wenwen.sogou.com/s/?w=%E8%B4%A2%E6%94%BF%E9%A2%84%E7%AE%97%E7%BB%A9%E6%95%88%E7%AE%A1%E7%90%86&amp;ch=ww.xqy.chai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tabColor rgb="FF00B0F0"/>
  </sheetPr>
  <dimension ref="A1:F49"/>
  <sheetViews>
    <sheetView showGridLines="0" showZeros="0" view="pageBreakPreview" zoomScaleNormal="90" topLeftCell="B1" workbookViewId="0">
      <pane ySplit="4" topLeftCell="A5" activePane="bottomLeft" state="frozen"/>
      <selection/>
      <selection pane="bottomLeft" activeCell="B1" sqref="B$1:E$1048576"/>
    </sheetView>
  </sheetViews>
  <sheetFormatPr defaultColWidth="9" defaultRowHeight="14.25" outlineLevelCol="5"/>
  <cols>
    <col min="1" max="1" width="17.6333333333333" style="339" customWidth="1"/>
    <col min="2" max="2" width="50.75" style="339" customWidth="1"/>
    <col min="3" max="4" width="20.6333333333333" style="339" customWidth="1"/>
    <col min="5" max="5" width="20.6333333333333" style="340" customWidth="1"/>
    <col min="6" max="6" width="9" style="341" hidden="1" customWidth="1"/>
    <col min="7" max="16384" width="9" style="341"/>
  </cols>
  <sheetData>
    <row r="1" ht="15.75" spans="2:2">
      <c r="B1" s="342" t="s">
        <v>0</v>
      </c>
    </row>
    <row r="2" ht="45" customHeight="1" spans="1:6">
      <c r="A2" s="213"/>
      <c r="B2" s="213" t="s">
        <v>1</v>
      </c>
      <c r="C2" s="213"/>
      <c r="D2" s="213"/>
      <c r="E2" s="213"/>
      <c r="F2" s="369"/>
    </row>
    <row r="3" ht="18.95" customHeight="1" spans="1:6">
      <c r="A3" s="210"/>
      <c r="B3" s="343"/>
      <c r="C3" s="344"/>
      <c r="D3" s="210"/>
      <c r="E3" s="215" t="s">
        <v>2</v>
      </c>
      <c r="F3" s="369"/>
    </row>
    <row r="4" s="336" customFormat="1" ht="45" customHeight="1" spans="1:6">
      <c r="A4" s="370" t="s">
        <v>3</v>
      </c>
      <c r="B4" s="345" t="s">
        <v>4</v>
      </c>
      <c r="C4" s="90" t="s">
        <v>5</v>
      </c>
      <c r="D4" s="90" t="s">
        <v>6</v>
      </c>
      <c r="E4" s="345" t="s">
        <v>7</v>
      </c>
      <c r="F4" s="371" t="s">
        <v>8</v>
      </c>
    </row>
    <row r="5" ht="37.5" customHeight="1" spans="1:6">
      <c r="A5" s="372" t="s">
        <v>9</v>
      </c>
      <c r="B5" s="346" t="s">
        <v>10</v>
      </c>
      <c r="C5" s="235">
        <f>SUM(C6:C19)</f>
        <v>32061</v>
      </c>
      <c r="D5" s="235">
        <f>SUM(D6:D19)</f>
        <v>34079</v>
      </c>
      <c r="E5" s="229">
        <f>IF(C5=0,"",(D5-C5)/C5)</f>
        <v>0.063</v>
      </c>
      <c r="F5" s="373" t="str">
        <f t="shared" ref="F5:F40" si="0">IF(LEN(A5)=3,"是",IF(B5&lt;&gt;"",IF(SUM(C5:D5)&lt;&gt;0,"是","否"),"是"))</f>
        <v>是</v>
      </c>
    </row>
    <row r="6" ht="37.5" customHeight="1" spans="1:6">
      <c r="A6" s="374" t="s">
        <v>11</v>
      </c>
      <c r="B6" s="230" t="s">
        <v>12</v>
      </c>
      <c r="C6" s="232">
        <v>9379</v>
      </c>
      <c r="D6" s="232">
        <v>11001</v>
      </c>
      <c r="E6" s="229">
        <f t="shared" ref="E6:E13" si="1">IF(C6=0,"",(D6-C6)/C6)</f>
        <v>0.173</v>
      </c>
      <c r="F6" s="373" t="str">
        <f t="shared" si="0"/>
        <v>是</v>
      </c>
    </row>
    <row r="7" ht="37.5" customHeight="1" spans="1:6">
      <c r="A7" s="374" t="s">
        <v>13</v>
      </c>
      <c r="B7" s="230" t="s">
        <v>14</v>
      </c>
      <c r="C7" s="232">
        <v>375</v>
      </c>
      <c r="D7" s="232">
        <v>510</v>
      </c>
      <c r="E7" s="229">
        <f t="shared" si="1"/>
        <v>0.36</v>
      </c>
      <c r="F7" s="373" t="str">
        <f t="shared" si="0"/>
        <v>是</v>
      </c>
    </row>
    <row r="8" ht="37.5" customHeight="1" spans="1:6">
      <c r="A8" s="374" t="s">
        <v>15</v>
      </c>
      <c r="B8" s="230" t="s">
        <v>16</v>
      </c>
      <c r="C8" s="232">
        <v>376</v>
      </c>
      <c r="D8" s="232">
        <v>440</v>
      </c>
      <c r="E8" s="229">
        <f t="shared" si="1"/>
        <v>0.17</v>
      </c>
      <c r="F8" s="373" t="str">
        <f t="shared" si="0"/>
        <v>是</v>
      </c>
    </row>
    <row r="9" ht="37.5" customHeight="1" spans="1:6">
      <c r="A9" s="374" t="s">
        <v>17</v>
      </c>
      <c r="B9" s="230" t="s">
        <v>18</v>
      </c>
      <c r="C9" s="232">
        <v>893</v>
      </c>
      <c r="D9" s="232">
        <v>950</v>
      </c>
      <c r="E9" s="229">
        <f t="shared" si="1"/>
        <v>0.064</v>
      </c>
      <c r="F9" s="373" t="str">
        <f t="shared" si="0"/>
        <v>是</v>
      </c>
    </row>
    <row r="10" ht="37.5" customHeight="1" spans="1:6">
      <c r="A10" s="374" t="s">
        <v>19</v>
      </c>
      <c r="B10" s="230" t="s">
        <v>20</v>
      </c>
      <c r="C10" s="232">
        <v>1039</v>
      </c>
      <c r="D10" s="232">
        <v>1086</v>
      </c>
      <c r="E10" s="229">
        <f t="shared" si="1"/>
        <v>0.045</v>
      </c>
      <c r="F10" s="373" t="str">
        <f t="shared" si="0"/>
        <v>是</v>
      </c>
    </row>
    <row r="11" ht="37.5" customHeight="1" spans="1:6">
      <c r="A11" s="374" t="s">
        <v>21</v>
      </c>
      <c r="B11" s="230" t="s">
        <v>22</v>
      </c>
      <c r="C11" s="232">
        <v>1007</v>
      </c>
      <c r="D11" s="232">
        <v>1010</v>
      </c>
      <c r="E11" s="229">
        <f t="shared" si="1"/>
        <v>0.003</v>
      </c>
      <c r="F11" s="373" t="str">
        <f t="shared" si="0"/>
        <v>是</v>
      </c>
    </row>
    <row r="12" ht="37.5" customHeight="1" spans="1:6">
      <c r="A12" s="374" t="s">
        <v>23</v>
      </c>
      <c r="B12" s="230" t="s">
        <v>24</v>
      </c>
      <c r="C12" s="232">
        <v>330</v>
      </c>
      <c r="D12" s="232">
        <v>370</v>
      </c>
      <c r="E12" s="229">
        <f t="shared" si="1"/>
        <v>0.121</v>
      </c>
      <c r="F12" s="373" t="str">
        <f t="shared" si="0"/>
        <v>是</v>
      </c>
    </row>
    <row r="13" ht="37.5" customHeight="1" spans="1:6">
      <c r="A13" s="374" t="s">
        <v>25</v>
      </c>
      <c r="B13" s="230" t="s">
        <v>26</v>
      </c>
      <c r="C13" s="232">
        <v>478</v>
      </c>
      <c r="D13" s="232">
        <v>480</v>
      </c>
      <c r="E13" s="229">
        <f t="shared" si="1"/>
        <v>0.004</v>
      </c>
      <c r="F13" s="373" t="str">
        <f t="shared" si="0"/>
        <v>是</v>
      </c>
    </row>
    <row r="14" ht="37.5" customHeight="1" spans="1:6">
      <c r="A14" s="374" t="s">
        <v>27</v>
      </c>
      <c r="B14" s="230" t="s">
        <v>28</v>
      </c>
      <c r="C14" s="232">
        <v>4956</v>
      </c>
      <c r="D14" s="232">
        <v>4736</v>
      </c>
      <c r="E14" s="229">
        <f t="shared" ref="E14:E40" si="2">IF(C14=0,"",(D14-C14)/C14)</f>
        <v>-0.044</v>
      </c>
      <c r="F14" s="373" t="str">
        <f t="shared" si="0"/>
        <v>是</v>
      </c>
    </row>
    <row r="15" ht="37.5" customHeight="1" spans="1:6">
      <c r="A15" s="374" t="s">
        <v>29</v>
      </c>
      <c r="B15" s="230" t="s">
        <v>30</v>
      </c>
      <c r="C15" s="232">
        <v>650</v>
      </c>
      <c r="D15" s="232">
        <v>670</v>
      </c>
      <c r="E15" s="229">
        <f t="shared" si="2"/>
        <v>0.031</v>
      </c>
      <c r="F15" s="373" t="str">
        <f t="shared" si="0"/>
        <v>是</v>
      </c>
    </row>
    <row r="16" ht="37.5" customHeight="1" spans="1:6">
      <c r="A16" s="374" t="s">
        <v>31</v>
      </c>
      <c r="B16" s="230" t="s">
        <v>32</v>
      </c>
      <c r="C16" s="232">
        <v>5164</v>
      </c>
      <c r="D16" s="232">
        <v>5500</v>
      </c>
      <c r="E16" s="229">
        <f t="shared" si="2"/>
        <v>0.065</v>
      </c>
      <c r="F16" s="373" t="str">
        <f t="shared" si="0"/>
        <v>是</v>
      </c>
    </row>
    <row r="17" ht="37.5" customHeight="1" spans="1:6">
      <c r="A17" s="374" t="s">
        <v>33</v>
      </c>
      <c r="B17" s="230" t="s">
        <v>34</v>
      </c>
      <c r="C17" s="232">
        <v>2332</v>
      </c>
      <c r="D17" s="232">
        <v>2130</v>
      </c>
      <c r="E17" s="229">
        <f t="shared" si="2"/>
        <v>-0.087</v>
      </c>
      <c r="F17" s="373" t="str">
        <f t="shared" si="0"/>
        <v>是</v>
      </c>
    </row>
    <row r="18" ht="37.5" customHeight="1" spans="1:6">
      <c r="A18" s="374" t="s">
        <v>35</v>
      </c>
      <c r="B18" s="230" t="s">
        <v>36</v>
      </c>
      <c r="C18" s="232">
        <v>5003</v>
      </c>
      <c r="D18" s="232">
        <v>5100</v>
      </c>
      <c r="E18" s="229">
        <f t="shared" si="2"/>
        <v>0.019</v>
      </c>
      <c r="F18" s="373" t="str">
        <f t="shared" si="0"/>
        <v>是</v>
      </c>
    </row>
    <row r="19" ht="37.5" customHeight="1" spans="1:6">
      <c r="A19" s="374" t="s">
        <v>37</v>
      </c>
      <c r="B19" s="230" t="s">
        <v>38</v>
      </c>
      <c r="C19" s="232">
        <v>79</v>
      </c>
      <c r="D19" s="232">
        <v>96</v>
      </c>
      <c r="E19" s="229">
        <f t="shared" si="2"/>
        <v>0.215</v>
      </c>
      <c r="F19" s="373" t="str">
        <f t="shared" si="0"/>
        <v>是</v>
      </c>
    </row>
    <row r="20" ht="37.5" customHeight="1" spans="1:6">
      <c r="A20" s="380" t="s">
        <v>39</v>
      </c>
      <c r="B20" s="230" t="s">
        <v>40</v>
      </c>
      <c r="C20" s="232">
        <v>20284</v>
      </c>
      <c r="D20" s="232">
        <v>20887</v>
      </c>
      <c r="E20" s="229">
        <f t="shared" si="2"/>
        <v>0.03</v>
      </c>
      <c r="F20" s="373" t="str">
        <f t="shared" si="0"/>
        <v>是</v>
      </c>
    </row>
    <row r="21" ht="37.5" customHeight="1" spans="1:6">
      <c r="A21" s="375" t="s">
        <v>41</v>
      </c>
      <c r="B21" s="346" t="s">
        <v>42</v>
      </c>
      <c r="C21" s="235">
        <v>1736</v>
      </c>
      <c r="D21" s="235">
        <v>1685</v>
      </c>
      <c r="E21" s="229">
        <f t="shared" si="2"/>
        <v>-0.029</v>
      </c>
      <c r="F21" s="373" t="str">
        <f t="shared" si="0"/>
        <v>是</v>
      </c>
    </row>
    <row r="22" ht="37.5" customHeight="1" spans="1:6">
      <c r="A22" s="376" t="s">
        <v>43</v>
      </c>
      <c r="B22" s="230" t="s">
        <v>44</v>
      </c>
      <c r="C22" s="232">
        <v>2733</v>
      </c>
      <c r="D22" s="232">
        <v>2693</v>
      </c>
      <c r="E22" s="229">
        <f t="shared" si="2"/>
        <v>-0.015</v>
      </c>
      <c r="F22" s="373" t="str">
        <f t="shared" si="0"/>
        <v>是</v>
      </c>
    </row>
    <row r="23" ht="37.5" customHeight="1" spans="1:6">
      <c r="A23" s="374" t="s">
        <v>45</v>
      </c>
      <c r="B23" s="347" t="s">
        <v>46</v>
      </c>
      <c r="C23" s="232">
        <v>1332</v>
      </c>
      <c r="D23" s="232">
        <v>2242</v>
      </c>
      <c r="E23" s="229">
        <f t="shared" si="2"/>
        <v>0.683</v>
      </c>
      <c r="F23" s="373" t="str">
        <f t="shared" si="0"/>
        <v>是</v>
      </c>
    </row>
    <row r="24" ht="37.5" customHeight="1" spans="1:6">
      <c r="A24" s="374" t="s">
        <v>47</v>
      </c>
      <c r="B24" s="230" t="s">
        <v>48</v>
      </c>
      <c r="C24" s="232">
        <v>9971</v>
      </c>
      <c r="D24" s="232">
        <v>7539</v>
      </c>
      <c r="E24" s="229">
        <f t="shared" si="2"/>
        <v>-0.244</v>
      </c>
      <c r="F24" s="373" t="str">
        <f t="shared" si="0"/>
        <v>是</v>
      </c>
    </row>
    <row r="25" ht="37.5" customHeight="1" spans="1:6">
      <c r="A25" s="374" t="s">
        <v>49</v>
      </c>
      <c r="B25" s="230" t="s">
        <v>50</v>
      </c>
      <c r="C25" s="232">
        <v>4043</v>
      </c>
      <c r="D25" s="232">
        <v>5780</v>
      </c>
      <c r="E25" s="229">
        <f t="shared" si="2"/>
        <v>0.43</v>
      </c>
      <c r="F25" s="373" t="str">
        <f t="shared" si="0"/>
        <v>是</v>
      </c>
    </row>
    <row r="26" ht="37.5" customHeight="1" spans="1:6">
      <c r="A26" s="374" t="s">
        <v>51</v>
      </c>
      <c r="B26" s="230" t="s">
        <v>52</v>
      </c>
      <c r="C26" s="232">
        <v>469</v>
      </c>
      <c r="D26" s="232">
        <v>948</v>
      </c>
      <c r="E26" s="229">
        <f t="shared" si="2"/>
        <v>1.021</v>
      </c>
      <c r="F26" s="373" t="str">
        <f t="shared" si="0"/>
        <v>是</v>
      </c>
    </row>
    <row r="27" s="337" customFormat="1" ht="37.5" customHeight="1" spans="1:6">
      <c r="A27" s="377"/>
      <c r="B27" s="348" t="s">
        <v>53</v>
      </c>
      <c r="C27" s="235">
        <f>SUM(C5,C21,C22:C26)</f>
        <v>52345</v>
      </c>
      <c r="D27" s="235">
        <f>SUM(D5,D21,D22:D26)</f>
        <v>54966</v>
      </c>
      <c r="E27" s="229">
        <f t="shared" si="2"/>
        <v>0.05</v>
      </c>
      <c r="F27" s="373" t="str">
        <f t="shared" si="0"/>
        <v>是</v>
      </c>
    </row>
    <row r="28" ht="37.5" customHeight="1" spans="1:6">
      <c r="A28" s="375">
        <v>105</v>
      </c>
      <c r="B28" s="227" t="s">
        <v>54</v>
      </c>
      <c r="C28" s="235">
        <v>19646</v>
      </c>
      <c r="D28" s="235">
        <v>15162</v>
      </c>
      <c r="E28" s="229">
        <f t="shared" si="2"/>
        <v>-0.228</v>
      </c>
      <c r="F28" s="373" t="str">
        <f t="shared" si="0"/>
        <v>是</v>
      </c>
    </row>
    <row r="29" ht="37.5" customHeight="1" spans="1:6">
      <c r="A29" s="372">
        <v>110</v>
      </c>
      <c r="B29" s="346" t="s">
        <v>55</v>
      </c>
      <c r="C29" s="235">
        <v>204113</v>
      </c>
      <c r="D29" s="235">
        <f>SUM(D30:D35)</f>
        <v>198431</v>
      </c>
      <c r="E29" s="229">
        <f t="shared" si="2"/>
        <v>-0.028</v>
      </c>
      <c r="F29" s="373" t="str">
        <f t="shared" si="0"/>
        <v>是</v>
      </c>
    </row>
    <row r="30" ht="37.5" customHeight="1" spans="1:6">
      <c r="A30" s="374">
        <v>11001</v>
      </c>
      <c r="B30" s="230" t="s">
        <v>56</v>
      </c>
      <c r="C30" s="232">
        <v>2819</v>
      </c>
      <c r="D30" s="232">
        <v>2819</v>
      </c>
      <c r="E30" s="229">
        <f t="shared" si="2"/>
        <v>0</v>
      </c>
      <c r="F30" s="373" t="str">
        <f t="shared" si="0"/>
        <v>是</v>
      </c>
    </row>
    <row r="31" ht="37.5" customHeight="1" spans="1:6">
      <c r="A31" s="374"/>
      <c r="B31" s="230" t="s">
        <v>57</v>
      </c>
      <c r="C31" s="232">
        <v>194976</v>
      </c>
      <c r="D31" s="232">
        <v>173313</v>
      </c>
      <c r="E31" s="229">
        <f t="shared" si="2"/>
        <v>-0.111</v>
      </c>
      <c r="F31" s="373" t="str">
        <f t="shared" si="0"/>
        <v>是</v>
      </c>
    </row>
    <row r="32" ht="37.5" customHeight="1" spans="1:6">
      <c r="A32" s="374">
        <v>11008</v>
      </c>
      <c r="B32" s="230" t="s">
        <v>58</v>
      </c>
      <c r="C32" s="232">
        <v>751</v>
      </c>
      <c r="D32" s="232">
        <v>3314</v>
      </c>
      <c r="E32" s="229">
        <f t="shared" si="2"/>
        <v>3.413</v>
      </c>
      <c r="F32" s="373" t="str">
        <f t="shared" si="0"/>
        <v>是</v>
      </c>
    </row>
    <row r="33" ht="37.5" customHeight="1" spans="1:6">
      <c r="A33" s="374">
        <v>11009</v>
      </c>
      <c r="B33" s="230" t="s">
        <v>59</v>
      </c>
      <c r="C33" s="232">
        <v>5567</v>
      </c>
      <c r="D33" s="232">
        <v>18985</v>
      </c>
      <c r="E33" s="229">
        <f t="shared" si="2"/>
        <v>2.41</v>
      </c>
      <c r="F33" s="373" t="str">
        <f t="shared" si="0"/>
        <v>是</v>
      </c>
    </row>
    <row r="34" s="338" customFormat="1" ht="37.5" customHeight="1" spans="1:6">
      <c r="A34" s="378">
        <v>11013</v>
      </c>
      <c r="B34" s="349" t="s">
        <v>60</v>
      </c>
      <c r="C34" s="232"/>
      <c r="D34" s="232"/>
      <c r="E34" s="229" t="str">
        <f t="shared" si="2"/>
        <v/>
      </c>
      <c r="F34" s="373" t="str">
        <f t="shared" si="0"/>
        <v>否</v>
      </c>
    </row>
    <row r="35" s="338" customFormat="1" ht="37.5" customHeight="1" spans="1:6">
      <c r="A35" s="378">
        <v>11015</v>
      </c>
      <c r="B35" s="349" t="s">
        <v>61</v>
      </c>
      <c r="C35" s="232"/>
      <c r="D35" s="232"/>
      <c r="E35" s="229" t="str">
        <f t="shared" si="2"/>
        <v/>
      </c>
      <c r="F35" s="373" t="str">
        <f t="shared" si="0"/>
        <v>否</v>
      </c>
    </row>
    <row r="36" ht="37.5" customHeight="1" spans="1:6">
      <c r="A36" s="379"/>
      <c r="B36" s="350" t="s">
        <v>62</v>
      </c>
      <c r="C36" s="235">
        <f>SUM(C27,C28,C29)</f>
        <v>276104</v>
      </c>
      <c r="D36" s="235">
        <f>SUM(D27,D28,D29)</f>
        <v>268559</v>
      </c>
      <c r="E36" s="229">
        <f t="shared" si="2"/>
        <v>-0.027</v>
      </c>
      <c r="F36" s="373" t="str">
        <f t="shared" si="0"/>
        <v>是</v>
      </c>
    </row>
    <row r="37" spans="3:4">
      <c r="C37" s="351"/>
      <c r="D37" s="351"/>
    </row>
    <row r="38" spans="4:4">
      <c r="D38" s="351"/>
    </row>
    <row r="39" spans="3:4">
      <c r="C39" s="351"/>
      <c r="D39" s="351"/>
    </row>
    <row r="40" spans="4:4">
      <c r="D40" s="351"/>
    </row>
    <row r="41" spans="3:4">
      <c r="C41" s="351"/>
      <c r="D41" s="351"/>
    </row>
    <row r="42" spans="3:4">
      <c r="C42" s="351"/>
      <c r="D42" s="351"/>
    </row>
    <row r="43" spans="4:4">
      <c r="D43" s="351"/>
    </row>
    <row r="44" spans="3:4">
      <c r="C44" s="351"/>
      <c r="D44" s="351"/>
    </row>
    <row r="45" spans="3:4">
      <c r="C45" s="351"/>
      <c r="D45" s="351"/>
    </row>
    <row r="46" spans="3:4">
      <c r="C46" s="351"/>
      <c r="D46" s="351"/>
    </row>
    <row r="47" spans="3:4">
      <c r="C47" s="351"/>
      <c r="D47" s="351"/>
    </row>
    <row r="48" spans="4:4">
      <c r="D48" s="351"/>
    </row>
    <row r="49" spans="3:4">
      <c r="C49" s="351"/>
      <c r="D49" s="351"/>
    </row>
  </sheetData>
  <autoFilter ref="A4:F36">
    <extLst/>
  </autoFilter>
  <mergeCells count="1">
    <mergeCell ref="B2:E2"/>
  </mergeCells>
  <conditionalFormatting sqref="E3">
    <cfRule type="cellIs" dxfId="0" priority="38" stopIfTrue="1" operator="lessThanOrEqual">
      <formula>-1</formula>
    </cfRule>
  </conditionalFormatting>
  <conditionalFormatting sqref="A28:B28">
    <cfRule type="expression" dxfId="1" priority="44" stopIfTrue="1">
      <formula>"len($A:$A)=3"</formula>
    </cfRule>
  </conditionalFormatting>
  <conditionalFormatting sqref="C28">
    <cfRule type="expression" dxfId="1" priority="29" stopIfTrue="1">
      <formula>"len($A:$A)=3"</formula>
    </cfRule>
  </conditionalFormatting>
  <conditionalFormatting sqref="D28">
    <cfRule type="expression" dxfId="1" priority="18" stopIfTrue="1">
      <formula>"len($A:$A)=3"</formula>
    </cfRule>
  </conditionalFormatting>
  <conditionalFormatting sqref="D35">
    <cfRule type="expression" dxfId="1" priority="21" stopIfTrue="1">
      <formula>"len($A:$A)=3"</formula>
    </cfRule>
  </conditionalFormatting>
  <conditionalFormatting sqref="B8:B9">
    <cfRule type="expression" dxfId="1" priority="52" stopIfTrue="1">
      <formula>"len($A:$A)=3"</formula>
    </cfRule>
  </conditionalFormatting>
  <conditionalFormatting sqref="B29:B31">
    <cfRule type="expression" dxfId="1" priority="13" stopIfTrue="1">
      <formula>"len($A:$A)=3"</formula>
    </cfRule>
  </conditionalFormatting>
  <conditionalFormatting sqref="B34:B36">
    <cfRule type="expression" dxfId="1" priority="7" stopIfTrue="1">
      <formula>"len($A:$A)=3"</formula>
    </cfRule>
    <cfRule type="expression" dxfId="1" priority="8" stopIfTrue="1">
      <formula>"len($A:$A)=3"</formula>
    </cfRule>
  </conditionalFormatting>
  <conditionalFormatting sqref="C8:C9">
    <cfRule type="expression" dxfId="1" priority="31" stopIfTrue="1">
      <formula>"len($A:$A)=3"</formula>
    </cfRule>
  </conditionalFormatting>
  <conditionalFormatting sqref="C30:C31">
    <cfRule type="expression" dxfId="1" priority="27" stopIfTrue="1">
      <formula>"len($A:$A)=3"</formula>
    </cfRule>
  </conditionalFormatting>
  <conditionalFormatting sqref="C32:C33">
    <cfRule type="expression" dxfId="1" priority="25" stopIfTrue="1">
      <formula>"len($A:$A)=3"</formula>
    </cfRule>
  </conditionalFormatting>
  <conditionalFormatting sqref="D6:D7">
    <cfRule type="expression" dxfId="1" priority="22" stopIfTrue="1">
      <formula>"len($A:$A)=3"</formula>
    </cfRule>
  </conditionalFormatting>
  <conditionalFormatting sqref="D8:D9">
    <cfRule type="expression" dxfId="1" priority="20" stopIfTrue="1">
      <formula>"len($A:$A)=3"</formula>
    </cfRule>
  </conditionalFormatting>
  <conditionalFormatting sqref="D30:D31">
    <cfRule type="expression" dxfId="1" priority="16" stopIfTrue="1">
      <formula>"len($A:$A)=3"</formula>
    </cfRule>
  </conditionalFormatting>
  <conditionalFormatting sqref="D32:D33">
    <cfRule type="expression" dxfId="1" priority="14" stopIfTrue="1">
      <formula>"len($A:$A)=3"</formula>
    </cfRule>
  </conditionalFormatting>
  <conditionalFormatting sqref="D34:D35">
    <cfRule type="expression" dxfId="1" priority="24" stopIfTrue="1">
      <formula>"len($A:$A)=3"</formula>
    </cfRule>
  </conditionalFormatting>
  <conditionalFormatting sqref="F5:F36">
    <cfRule type="cellIs" dxfId="2" priority="36" stopIfTrue="1" operator="lessThan">
      <formula>0</formula>
    </cfRule>
    <cfRule type="cellIs" dxfId="2" priority="37" stopIfTrue="1" operator="lessThan">
      <formula>0</formula>
    </cfRule>
  </conditionalFormatting>
  <conditionalFormatting sqref="A5:B26">
    <cfRule type="expression" dxfId="1" priority="49" stopIfTrue="1">
      <formula>"len($A:$A)=3"</formula>
    </cfRule>
  </conditionalFormatting>
  <conditionalFormatting sqref="B5:B7 B36 B28">
    <cfRule type="expression" dxfId="1" priority="58" stopIfTrue="1">
      <formula>"len($A:$A)=3"</formula>
    </cfRule>
  </conditionalFormatting>
  <conditionalFormatting sqref="C5:C7 D5">
    <cfRule type="expression" dxfId="1" priority="33" stopIfTrue="1">
      <formula>"len($A:$A)=3"</formula>
    </cfRule>
  </conditionalFormatting>
  <conditionalFormatting sqref="C5:C26 D21 D5">
    <cfRule type="expression" dxfId="1" priority="30" stopIfTrue="1">
      <formula>"len($A:$A)=3"</formula>
    </cfRule>
  </conditionalFormatting>
  <conditionalFormatting sqref="D6:D20 D22:D26">
    <cfRule type="expression" dxfId="1" priority="19" stopIfTrue="1">
      <formula>"len($A:$A)=3"</formula>
    </cfRule>
  </conditionalFormatting>
  <conditionalFormatting sqref="C28:C29 C30:D31 D29">
    <cfRule type="expression" dxfId="1" priority="34" stopIfTrue="1">
      <formula>"len($A:$A)=3"</formula>
    </cfRule>
  </conditionalFormatting>
  <conditionalFormatting sqref="D28 D30:D31">
    <cfRule type="expression" dxfId="1" priority="23" stopIfTrue="1">
      <formula>"len($A:$A)=3"</formula>
    </cfRule>
  </conditionalFormatting>
  <conditionalFormatting sqref="A29:B31 B35:B36">
    <cfRule type="expression" dxfId="1" priority="12" stopIfTrue="1">
      <formula>"len($A:$A)=3"</formula>
    </cfRule>
  </conditionalFormatting>
  <conditionalFormatting sqref="C29:D31">
    <cfRule type="expression" dxfId="1" priority="28" stopIfTrue="1">
      <formula>"len($A:$A)=3"</formula>
    </cfRule>
  </conditionalFormatting>
  <conditionalFormatting sqref="A30:B31">
    <cfRule type="expression" dxfId="1" priority="11" stopIfTrue="1">
      <formula>"len($A:$A)=3"</formula>
    </cfRule>
  </conditionalFormatting>
  <conditionalFormatting sqref="B36 A32:D32">
    <cfRule type="expression" dxfId="1" priority="56" stopIfTrue="1">
      <formula>"len($A:$A)=3"</formula>
    </cfRule>
  </conditionalFormatting>
  <conditionalFormatting sqref="A32:B33">
    <cfRule type="expression" dxfId="1" priority="9" stopIfTrue="1">
      <formula>"len($A:$A)=3"</formula>
    </cfRule>
  </conditionalFormatting>
  <conditionalFormatting sqref="C34:C36 D36">
    <cfRule type="expression" dxfId="1" priority="35" stopIfTrue="1">
      <formula>"len($A:$A)=3"</formula>
    </cfRule>
  </conditionalFormatting>
  <conditionalFormatting sqref="C35:C36 D36">
    <cfRule type="expression" dxfId="1" priority="32" stopIfTrue="1">
      <formula>"len($A:$A)=3"</formula>
    </cfRule>
  </conditionalFormatting>
  <printOptions horizontalCentered="1"/>
  <pageMargins left="0.472222222222222" right="0.393055555555556" top="0.747916666666667" bottom="0.747916666666667" header="0.314583333333333" footer="0.314583333333333"/>
  <pageSetup paperSize="9" scale="75" orientation="portrait" horizontalDpi="600"/>
  <headerFooter alignWithMargins="0">
    <oddHeader>&amp;L&amp;"黑体"&amp;22附件1</oddHeader>
    <oddFooter>&amp;C&amp;16-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tabColor rgb="FF00B0F0"/>
  </sheetPr>
  <dimension ref="A1:F68"/>
  <sheetViews>
    <sheetView showGridLines="0" showZeros="0" view="pageBreakPreview" zoomScaleNormal="115" workbookViewId="0">
      <pane ySplit="3" topLeftCell="A46" activePane="bottomLeft" state="frozen"/>
      <selection/>
      <selection pane="bottomLeft" activeCell="A50" sqref="A50"/>
    </sheetView>
  </sheetViews>
  <sheetFormatPr defaultColWidth="9" defaultRowHeight="14.25" outlineLevelCol="5"/>
  <cols>
    <col min="1" max="1" width="50.75" style="210" customWidth="1"/>
    <col min="2" max="3" width="20.6333333333333" style="210" customWidth="1"/>
    <col min="4" max="4" width="20.6333333333333" style="211" customWidth="1"/>
    <col min="5" max="5" width="3.75" style="212" hidden="1" customWidth="1"/>
    <col min="6" max="6" width="9" style="210" hidden="1" customWidth="1"/>
    <col min="7" max="16384" width="9" style="210"/>
  </cols>
  <sheetData>
    <row r="1" ht="45" customHeight="1" spans="1:4">
      <c r="A1" s="213" t="s">
        <v>542</v>
      </c>
      <c r="B1" s="213"/>
      <c r="C1" s="213"/>
      <c r="D1" s="213"/>
    </row>
    <row r="2" s="208" customFormat="1" ht="20.1" customHeight="1" spans="1:5">
      <c r="A2" s="214"/>
      <c r="B2" s="214"/>
      <c r="C2" s="214"/>
      <c r="D2" s="215" t="s">
        <v>2</v>
      </c>
      <c r="E2" s="216"/>
    </row>
    <row r="3" s="209" customFormat="1" ht="45" customHeight="1" spans="1:6">
      <c r="A3" s="217" t="s">
        <v>4</v>
      </c>
      <c r="B3" s="90" t="s">
        <v>5</v>
      </c>
      <c r="C3" s="90" t="s">
        <v>6</v>
      </c>
      <c r="D3" s="90" t="s">
        <v>7</v>
      </c>
      <c r="E3" s="218" t="s">
        <v>8</v>
      </c>
      <c r="F3" s="209" t="s">
        <v>543</v>
      </c>
    </row>
    <row r="4" s="210" customFormat="1" ht="38" customHeight="1" spans="1:6">
      <c r="A4" s="219" t="s">
        <v>544</v>
      </c>
      <c r="B4" s="220">
        <f>SUBTOTAL(9,B5:B5)</f>
        <v>32</v>
      </c>
      <c r="C4" s="220">
        <f>SUBTOTAL(9,C5:C5)</f>
        <v>3</v>
      </c>
      <c r="D4" s="221">
        <f t="shared" ref="D4:D13" si="0">IF(B4=0,"",(C4-B4)/B4)</f>
        <v>-0.906</v>
      </c>
      <c r="E4" s="222" t="e">
        <f>IF(LEN(#REF!)=3,"是",IF(A4&lt;&gt;"",IF(SUM(B4:C4)&lt;&gt;0,"是","否"),"是"))</f>
        <v>#REF!</v>
      </c>
      <c r="F4" s="210" t="e">
        <f>IF(LEN(#REF!)=3,"类",IF(LEN(#REF!)=5,"款","项"))</f>
        <v>#REF!</v>
      </c>
    </row>
    <row r="5" s="210" customFormat="1" ht="20" customHeight="1" spans="1:6">
      <c r="A5" s="219" t="s">
        <v>545</v>
      </c>
      <c r="B5" s="220">
        <v>32</v>
      </c>
      <c r="C5" s="220">
        <v>3</v>
      </c>
      <c r="D5" s="221">
        <f t="shared" si="0"/>
        <v>-0.906</v>
      </c>
      <c r="E5" s="222" t="e">
        <f>IF(LEN(#REF!)=3,"是",IF(A5&lt;&gt;"",IF(SUM(B5:C5)&lt;&gt;0,"是","否"),"是"))</f>
        <v>#REF!</v>
      </c>
      <c r="F5" s="210" t="e">
        <f>IF(LEN(#REF!)=3,"类",IF(LEN(#REF!)=5,"款","项"))</f>
        <v>#REF!</v>
      </c>
    </row>
    <row r="6" s="210" customFormat="1" ht="20" customHeight="1" spans="1:5">
      <c r="A6" s="223" t="s">
        <v>546</v>
      </c>
      <c r="B6" s="224">
        <v>30</v>
      </c>
      <c r="C6" s="224">
        <v>0</v>
      </c>
      <c r="D6" s="225">
        <f t="shared" si="0"/>
        <v>-1</v>
      </c>
      <c r="E6" s="222"/>
    </row>
    <row r="7" s="210" customFormat="1" ht="20" customHeight="1" spans="1:5">
      <c r="A7" s="223" t="s">
        <v>547</v>
      </c>
      <c r="B7" s="224">
        <v>2</v>
      </c>
      <c r="C7" s="224">
        <v>3</v>
      </c>
      <c r="D7" s="225">
        <f t="shared" si="0"/>
        <v>0.5</v>
      </c>
      <c r="E7" s="222"/>
    </row>
    <row r="8" s="210" customFormat="1" ht="20" customHeight="1" spans="1:6">
      <c r="A8" s="219" t="s">
        <v>548</v>
      </c>
      <c r="B8" s="220">
        <f>SUBTOTAL(9,B9:B9)</f>
        <v>1118</v>
      </c>
      <c r="C8" s="220">
        <f>SUBTOTAL(9,C9:C9)</f>
        <v>1781</v>
      </c>
      <c r="D8" s="221">
        <f t="shared" si="0"/>
        <v>0.593</v>
      </c>
      <c r="E8" s="222" t="e">
        <f>IF(LEN(#REF!)=3,"是",IF(A8&lt;&gt;"",IF(SUM(B8:C8)&lt;&gt;0,"是","否"),"是"))</f>
        <v>#REF!</v>
      </c>
      <c r="F8" s="210" t="e">
        <f>IF(LEN(#REF!)=3,"类",IF(LEN(#REF!)=5,"款","项"))</f>
        <v>#REF!</v>
      </c>
    </row>
    <row r="9" s="210" customFormat="1" ht="38" customHeight="1" spans="1:6">
      <c r="A9" s="219" t="s">
        <v>549</v>
      </c>
      <c r="B9" s="220">
        <v>1118</v>
      </c>
      <c r="C9" s="220">
        <v>1781</v>
      </c>
      <c r="D9" s="221">
        <f t="shared" si="0"/>
        <v>0.593</v>
      </c>
      <c r="E9" s="222" t="e">
        <f>IF(LEN(#REF!)=3,"是",IF(A9&lt;&gt;"",IF(SUM(B9:C9)&lt;&gt;0,"是","否"),"是"))</f>
        <v>#REF!</v>
      </c>
      <c r="F9" s="210" t="e">
        <f>IF(LEN(#REF!)=3,"类",IF(LEN(#REF!)=5,"款","项"))</f>
        <v>#REF!</v>
      </c>
    </row>
    <row r="10" s="210" customFormat="1" ht="38" customHeight="1" spans="1:5">
      <c r="A10" s="223" t="s">
        <v>550</v>
      </c>
      <c r="B10" s="224">
        <v>559</v>
      </c>
      <c r="C10" s="224">
        <v>505</v>
      </c>
      <c r="D10" s="225">
        <f t="shared" si="0"/>
        <v>-0.097</v>
      </c>
      <c r="E10" s="222"/>
    </row>
    <row r="11" s="210" customFormat="1" ht="38" customHeight="1" spans="1:5">
      <c r="A11" s="223" t="s">
        <v>551</v>
      </c>
      <c r="B11" s="224">
        <v>559</v>
      </c>
      <c r="C11" s="224">
        <v>1276</v>
      </c>
      <c r="D11" s="225">
        <f t="shared" si="0"/>
        <v>1.283</v>
      </c>
      <c r="E11" s="222"/>
    </row>
    <row r="12" s="210" customFormat="1" ht="38" customHeight="1" spans="1:6">
      <c r="A12" s="219" t="s">
        <v>552</v>
      </c>
      <c r="B12" s="220">
        <f>SUBTOTAL(9,B13,B20)</f>
        <v>18034</v>
      </c>
      <c r="C12" s="220">
        <f>SUBTOTAL(9,C13,C20)</f>
        <v>3333</v>
      </c>
      <c r="D12" s="221">
        <f t="shared" si="0"/>
        <v>-0.815</v>
      </c>
      <c r="E12" s="222" t="e">
        <f>IF(LEN(#REF!)=3,"是",IF(A12&lt;&gt;"",IF(SUM(B12:C12)&lt;&gt;0,"是","否"),"是"))</f>
        <v>#REF!</v>
      </c>
      <c r="F12" s="210" t="e">
        <f>IF(LEN(#REF!)=3,"类",IF(LEN(#REF!)=5,"款","项"))</f>
        <v>#REF!</v>
      </c>
    </row>
    <row r="13" s="210" customFormat="1" ht="38" customHeight="1" spans="1:6">
      <c r="A13" s="219" t="s">
        <v>553</v>
      </c>
      <c r="B13" s="220">
        <v>18034</v>
      </c>
      <c r="C13" s="220">
        <v>2933</v>
      </c>
      <c r="D13" s="221">
        <f t="shared" si="0"/>
        <v>-0.837</v>
      </c>
      <c r="E13" s="222" t="e">
        <f>IF(LEN(#REF!)=3,"是",IF(A13&lt;&gt;"",IF(SUM(B13:C13)&lt;&gt;0,"是","否"),"是"))</f>
        <v>#REF!</v>
      </c>
      <c r="F13" s="210" t="e">
        <f>IF(LEN(#REF!)=3,"类",IF(LEN(#REF!)=5,"款","项"))</f>
        <v>#REF!</v>
      </c>
    </row>
    <row r="14" s="210" customFormat="1" ht="38" customHeight="1" spans="1:5">
      <c r="A14" s="223" t="s">
        <v>554</v>
      </c>
      <c r="B14" s="224">
        <v>12357</v>
      </c>
      <c r="C14" s="224">
        <v>1049</v>
      </c>
      <c r="D14" s="225">
        <f t="shared" ref="D14:D24" si="1">IF(B14=0,"",(C14-B14)/B14)</f>
        <v>-0.915</v>
      </c>
      <c r="E14" s="222">
        <v>-0.915</v>
      </c>
    </row>
    <row r="15" s="210" customFormat="1" ht="38" customHeight="1" spans="1:5">
      <c r="A15" s="223" t="s">
        <v>555</v>
      </c>
      <c r="B15" s="224">
        <v>4628</v>
      </c>
      <c r="C15" s="224">
        <v>848</v>
      </c>
      <c r="D15" s="225">
        <f t="shared" si="1"/>
        <v>-0.817</v>
      </c>
      <c r="E15" s="222">
        <v>-0.817</v>
      </c>
    </row>
    <row r="16" s="210" customFormat="1" ht="38" customHeight="1" spans="1:5">
      <c r="A16" s="223" t="s">
        <v>556</v>
      </c>
      <c r="B16" s="224">
        <v>99</v>
      </c>
      <c r="C16" s="224">
        <v>0</v>
      </c>
      <c r="D16" s="225">
        <f t="shared" si="1"/>
        <v>-1</v>
      </c>
      <c r="E16" s="222">
        <v>-1</v>
      </c>
    </row>
    <row r="17" s="210" customFormat="1" ht="38" customHeight="1" spans="1:5">
      <c r="A17" s="223" t="s">
        <v>557</v>
      </c>
      <c r="B17" s="224">
        <v>400</v>
      </c>
      <c r="C17" s="224">
        <v>0</v>
      </c>
      <c r="D17" s="225">
        <f t="shared" si="1"/>
        <v>-1</v>
      </c>
      <c r="E17" s="222">
        <v>-1</v>
      </c>
    </row>
    <row r="18" s="210" customFormat="1" ht="38" customHeight="1" spans="1:5">
      <c r="A18" s="223" t="s">
        <v>558</v>
      </c>
      <c r="B18" s="224">
        <v>0</v>
      </c>
      <c r="C18" s="224">
        <v>1036</v>
      </c>
      <c r="D18" s="225" t="str">
        <f t="shared" si="1"/>
        <v/>
      </c>
      <c r="E18" s="222">
        <v>0</v>
      </c>
    </row>
    <row r="19" s="210" customFormat="1" ht="38" customHeight="1" spans="1:5">
      <c r="A19" s="223" t="s">
        <v>559</v>
      </c>
      <c r="B19" s="224">
        <v>550</v>
      </c>
      <c r="C19" s="224">
        <v>0</v>
      </c>
      <c r="D19" s="225">
        <f t="shared" si="1"/>
        <v>-1</v>
      </c>
      <c r="E19" s="222">
        <v>-1</v>
      </c>
    </row>
    <row r="20" s="210" customFormat="1" ht="38" customHeight="1" spans="1:6">
      <c r="A20" s="223" t="s">
        <v>560</v>
      </c>
      <c r="B20" s="224"/>
      <c r="C20" s="224">
        <v>400</v>
      </c>
      <c r="D20" s="221" t="str">
        <f t="shared" si="1"/>
        <v/>
      </c>
      <c r="E20" s="222" t="e">
        <f>IF(LEN(#REF!)=3,"是",IF(A20&lt;&gt;"",IF(SUM(B20:C20)&lt;&gt;0,"是","否"),"是"))</f>
        <v>#REF!</v>
      </c>
      <c r="F20" s="210" t="e">
        <f>IF(LEN(#REF!)=3,"类",IF(LEN(#REF!)=5,"款","项"))</f>
        <v>#REF!</v>
      </c>
    </row>
    <row r="21" s="210" customFormat="1" ht="38" customHeight="1" spans="1:5">
      <c r="A21" s="223" t="s">
        <v>561</v>
      </c>
      <c r="B21" s="224">
        <v>0</v>
      </c>
      <c r="C21" s="224">
        <v>400</v>
      </c>
      <c r="D21" s="221" t="str">
        <f t="shared" si="1"/>
        <v/>
      </c>
      <c r="E21" s="222"/>
    </row>
    <row r="22" s="210" customFormat="1" ht="38" customHeight="1" spans="1:6">
      <c r="A22" s="219" t="s">
        <v>562</v>
      </c>
      <c r="B22" s="220">
        <f>SUBTOTAL(9,B23:B23)</f>
        <v>606</v>
      </c>
      <c r="C22" s="220">
        <f>SUBTOTAL(9,C23:C23)</f>
        <v>1086</v>
      </c>
      <c r="D22" s="221">
        <f t="shared" si="1"/>
        <v>0.792</v>
      </c>
      <c r="E22" s="222" t="e">
        <f>IF(LEN(#REF!)=3,"是",IF(A22&lt;&gt;"",IF(SUM(B22:C22)&lt;&gt;0,"是","否"),"是"))</f>
        <v>#REF!</v>
      </c>
      <c r="F22" s="210" t="e">
        <f>IF(LEN(#REF!)=3,"类",IF(LEN(#REF!)=5,"款","项"))</f>
        <v>#REF!</v>
      </c>
    </row>
    <row r="23" s="210" customFormat="1" ht="38" customHeight="1" spans="1:6">
      <c r="A23" s="219" t="s">
        <v>563</v>
      </c>
      <c r="B23" s="220">
        <v>606</v>
      </c>
      <c r="C23" s="220">
        <v>1086</v>
      </c>
      <c r="D23" s="221">
        <f t="shared" si="1"/>
        <v>0.792</v>
      </c>
      <c r="E23" s="222" t="e">
        <f>IF(LEN(#REF!)=3,"是",IF(A23&lt;&gt;"",IF(SUM(B23:C23)&lt;&gt;0,"是","否"),"是"))</f>
        <v>#REF!</v>
      </c>
      <c r="F23" s="210" t="e">
        <f>IF(LEN(#REF!)=3,"类",IF(LEN(#REF!)=5,"款","项"))</f>
        <v>#REF!</v>
      </c>
    </row>
    <row r="24" s="210" customFormat="1" ht="38" customHeight="1" spans="1:5">
      <c r="A24" s="223" t="s">
        <v>551</v>
      </c>
      <c r="B24" s="224">
        <v>606</v>
      </c>
      <c r="C24" s="224">
        <v>966</v>
      </c>
      <c r="D24" s="225">
        <f t="shared" si="1"/>
        <v>0.594</v>
      </c>
      <c r="E24" s="222"/>
    </row>
    <row r="25" s="210" customFormat="1" ht="38" customHeight="1" spans="1:5">
      <c r="A25" s="223" t="s">
        <v>564</v>
      </c>
      <c r="B25" s="224">
        <v>0</v>
      </c>
      <c r="C25" s="224">
        <v>120</v>
      </c>
      <c r="D25" s="225" t="str">
        <f t="shared" ref="D25:D47" si="2">IF(B25=0,"",(C25-B25)/B25)</f>
        <v/>
      </c>
      <c r="E25" s="222"/>
    </row>
    <row r="26" s="210" customFormat="1" ht="38" customHeight="1" spans="1:6">
      <c r="A26" s="219" t="s">
        <v>565</v>
      </c>
      <c r="B26" s="220">
        <f>SUBTOTAL(9,B27,B30,B32)</f>
        <v>55403</v>
      </c>
      <c r="C26" s="220">
        <f>SUBTOTAL(9,C27,C30,C32)</f>
        <v>2749</v>
      </c>
      <c r="D26" s="221">
        <f t="shared" si="2"/>
        <v>-0.95</v>
      </c>
      <c r="E26" s="222" t="e">
        <f>IF(LEN(#REF!)=3,"是",IF(A26&lt;&gt;"",IF(SUM(B26:C26)&lt;&gt;0,"是","否"),"是"))</f>
        <v>#REF!</v>
      </c>
      <c r="F26" s="210" t="e">
        <f>IF(LEN(#REF!)=3,"类",IF(LEN(#REF!)=5,"款","项"))</f>
        <v>#REF!</v>
      </c>
    </row>
    <row r="27" s="210" customFormat="1" ht="38" customHeight="1" spans="1:6">
      <c r="A27" s="219" t="s">
        <v>566</v>
      </c>
      <c r="B27" s="220">
        <v>54400</v>
      </c>
      <c r="C27" s="220">
        <v>4</v>
      </c>
      <c r="D27" s="221">
        <f t="shared" si="2"/>
        <v>-1</v>
      </c>
      <c r="E27" s="222" t="e">
        <f>IF(LEN(#REF!)=3,"是",IF(A27&lt;&gt;"",IF(SUM(B27:C27)&lt;&gt;0,"是","否"),"是"))</f>
        <v>#REF!</v>
      </c>
      <c r="F27" s="210" t="e">
        <f>IF(LEN(#REF!)=3,"类",IF(LEN(#REF!)=5,"款","项"))</f>
        <v>#REF!</v>
      </c>
    </row>
    <row r="28" s="210" customFormat="1" ht="38" customHeight="1" spans="1:6">
      <c r="A28" s="223" t="s">
        <v>567</v>
      </c>
      <c r="B28" s="224">
        <v>0</v>
      </c>
      <c r="C28" s="224">
        <v>4</v>
      </c>
      <c r="D28" s="225" t="str">
        <f t="shared" si="2"/>
        <v/>
      </c>
      <c r="E28" s="222" t="e">
        <f>IF(LEN(#REF!)=3,"是",IF(A28&lt;&gt;"",IF(SUM(B28:C28)&lt;&gt;0,"是","否"),"是"))</f>
        <v>#REF!</v>
      </c>
      <c r="F28" s="210" t="e">
        <f>IF(LEN(#REF!)=3,"类",IF(LEN(#REF!)=5,"款","项"))</f>
        <v>#REF!</v>
      </c>
    </row>
    <row r="29" s="210" customFormat="1" ht="38" customHeight="1" spans="1:6">
      <c r="A29" s="223" t="s">
        <v>568</v>
      </c>
      <c r="B29" s="224">
        <v>54400</v>
      </c>
      <c r="C29" s="224">
        <v>0</v>
      </c>
      <c r="D29" s="225">
        <f t="shared" si="2"/>
        <v>-1</v>
      </c>
      <c r="E29" s="222" t="e">
        <f>IF(LEN(#REF!)=3,"是",IF(A29&lt;&gt;"",IF(SUM(B29:C29)&lt;&gt;0,"是","否"),"是"))</f>
        <v>#REF!</v>
      </c>
      <c r="F29" s="210" t="e">
        <f>IF(LEN(#REF!)=3,"类",IF(LEN(#REF!)=5,"款","项"))</f>
        <v>#REF!</v>
      </c>
    </row>
    <row r="30" s="210" customFormat="1" ht="38" customHeight="1" spans="1:5">
      <c r="A30" s="219" t="s">
        <v>569</v>
      </c>
      <c r="B30" s="220">
        <v>7</v>
      </c>
      <c r="C30" s="220">
        <v>8</v>
      </c>
      <c r="D30" s="221">
        <f t="shared" si="2"/>
        <v>0.143</v>
      </c>
      <c r="E30" s="222"/>
    </row>
    <row r="31" s="210" customFormat="1" ht="38" customHeight="1" spans="1:5">
      <c r="A31" s="223" t="s">
        <v>570</v>
      </c>
      <c r="B31" s="224">
        <v>7</v>
      </c>
      <c r="C31" s="224">
        <v>8</v>
      </c>
      <c r="D31" s="225">
        <f t="shared" si="2"/>
        <v>0.143</v>
      </c>
      <c r="E31" s="222"/>
    </row>
    <row r="32" s="210" customFormat="1" ht="38" customHeight="1" spans="1:5">
      <c r="A32" s="219" t="s">
        <v>571</v>
      </c>
      <c r="B32" s="220">
        <v>996</v>
      </c>
      <c r="C32" s="220">
        <v>2737</v>
      </c>
      <c r="D32" s="221">
        <f t="shared" si="2"/>
        <v>1.748</v>
      </c>
      <c r="E32" s="222"/>
    </row>
    <row r="33" s="210" customFormat="1" ht="38" customHeight="1" spans="1:5">
      <c r="A33" s="223" t="s">
        <v>572</v>
      </c>
      <c r="B33" s="224">
        <v>348</v>
      </c>
      <c r="C33" s="224">
        <v>1303</v>
      </c>
      <c r="D33" s="225">
        <f t="shared" si="2"/>
        <v>2.744</v>
      </c>
      <c r="E33" s="222"/>
    </row>
    <row r="34" s="210" customFormat="1" ht="38" customHeight="1" spans="1:5">
      <c r="A34" s="223" t="s">
        <v>573</v>
      </c>
      <c r="B34" s="224">
        <v>89</v>
      </c>
      <c r="C34" s="224">
        <v>514</v>
      </c>
      <c r="D34" s="225">
        <f t="shared" si="2"/>
        <v>4.775</v>
      </c>
      <c r="E34" s="222"/>
    </row>
    <row r="35" s="210" customFormat="1" ht="38" customHeight="1" spans="1:5">
      <c r="A35" s="223" t="s">
        <v>574</v>
      </c>
      <c r="B35" s="224">
        <v>17</v>
      </c>
      <c r="C35" s="224">
        <v>28</v>
      </c>
      <c r="D35" s="225">
        <f t="shared" si="2"/>
        <v>0.647</v>
      </c>
      <c r="E35" s="222"/>
    </row>
    <row r="36" s="210" customFormat="1" ht="38" customHeight="1" spans="1:5">
      <c r="A36" s="223" t="s">
        <v>575</v>
      </c>
      <c r="B36" s="224">
        <v>89</v>
      </c>
      <c r="C36" s="224">
        <v>183</v>
      </c>
      <c r="D36" s="225">
        <f t="shared" si="2"/>
        <v>1.056</v>
      </c>
      <c r="E36" s="222"/>
    </row>
    <row r="37" s="210" customFormat="1" ht="38" customHeight="1" spans="1:5">
      <c r="A37" s="223" t="s">
        <v>576</v>
      </c>
      <c r="B37" s="224">
        <v>10</v>
      </c>
      <c r="C37" s="224">
        <v>10</v>
      </c>
      <c r="D37" s="225">
        <f t="shared" si="2"/>
        <v>0</v>
      </c>
      <c r="E37" s="222"/>
    </row>
    <row r="38" s="210" customFormat="1" ht="38" customHeight="1" spans="1:5">
      <c r="A38" s="223" t="s">
        <v>577</v>
      </c>
      <c r="B38" s="224">
        <v>107</v>
      </c>
      <c r="C38" s="224">
        <v>110</v>
      </c>
      <c r="D38" s="225">
        <f t="shared" si="2"/>
        <v>0.028</v>
      </c>
      <c r="E38" s="222"/>
    </row>
    <row r="39" s="210" customFormat="1" ht="38" customHeight="1" spans="1:5">
      <c r="A39" s="223" t="s">
        <v>578</v>
      </c>
      <c r="B39" s="224">
        <v>336</v>
      </c>
      <c r="C39" s="224">
        <v>589</v>
      </c>
      <c r="D39" s="225">
        <f t="shared" si="2"/>
        <v>0.753</v>
      </c>
      <c r="E39" s="222"/>
    </row>
    <row r="40" s="210" customFormat="1" ht="38" customHeight="1" spans="1:6">
      <c r="A40" s="219" t="s">
        <v>579</v>
      </c>
      <c r="B40" s="220">
        <v>5749</v>
      </c>
      <c r="C40" s="220">
        <v>7813</v>
      </c>
      <c r="D40" s="221">
        <f t="shared" si="2"/>
        <v>0.359</v>
      </c>
      <c r="E40" s="222" t="e">
        <f>IF(LEN(#REF!)=3,"是",IF(A40&lt;&gt;"",IF(SUM(B40:C40)&lt;&gt;0,"是","否"),"是"))</f>
        <v>#REF!</v>
      </c>
      <c r="F40" s="210" t="e">
        <f>IF(LEN(#REF!)=3,"类",IF(LEN(#REF!)=5,"款","项"))</f>
        <v>#REF!</v>
      </c>
    </row>
    <row r="41" s="210" customFormat="1" ht="38" customHeight="1" spans="1:5">
      <c r="A41" s="223" t="s">
        <v>580</v>
      </c>
      <c r="B41" s="223">
        <v>5749</v>
      </c>
      <c r="C41" s="223">
        <v>7813</v>
      </c>
      <c r="D41" s="225">
        <f t="shared" si="2"/>
        <v>0.359</v>
      </c>
      <c r="E41" s="222"/>
    </row>
    <row r="42" s="210" customFormat="1" ht="38" customHeight="1" spans="1:5">
      <c r="A42" s="223" t="s">
        <v>581</v>
      </c>
      <c r="B42" s="223">
        <v>5749</v>
      </c>
      <c r="C42" s="223">
        <v>7813</v>
      </c>
      <c r="D42" s="225">
        <f t="shared" si="2"/>
        <v>0.359</v>
      </c>
      <c r="E42" s="222"/>
    </row>
    <row r="43" s="210" customFormat="1" ht="38" customHeight="1" spans="1:6">
      <c r="A43" s="219" t="s">
        <v>582</v>
      </c>
      <c r="B43" s="220">
        <v>59</v>
      </c>
      <c r="C43" s="220">
        <v>106</v>
      </c>
      <c r="D43" s="221">
        <f t="shared" si="2"/>
        <v>0.797</v>
      </c>
      <c r="E43" s="222" t="e">
        <f>IF(LEN(#REF!)=3,"是",IF(A43&lt;&gt;"",IF(SUM(B43:C43)&lt;&gt;0,"是","否"),"是"))</f>
        <v>#REF!</v>
      </c>
      <c r="F43" s="210" t="e">
        <f>IF(LEN(#REF!)=3,"类",IF(LEN(#REF!)=5,"款","项"))</f>
        <v>#REF!</v>
      </c>
    </row>
    <row r="44" s="210" customFormat="1" ht="38" customHeight="1" spans="1:5">
      <c r="A44" s="223" t="s">
        <v>583</v>
      </c>
      <c r="B44" s="224">
        <v>59</v>
      </c>
      <c r="C44" s="224">
        <v>106</v>
      </c>
      <c r="D44" s="225">
        <f t="shared" si="2"/>
        <v>0.797</v>
      </c>
      <c r="E44" s="222"/>
    </row>
    <row r="45" s="210" customFormat="1" ht="38" customHeight="1" spans="1:6">
      <c r="A45" s="223" t="s">
        <v>584</v>
      </c>
      <c r="B45" s="224">
        <v>59</v>
      </c>
      <c r="C45" s="224">
        <v>106</v>
      </c>
      <c r="D45" s="225">
        <f t="shared" si="2"/>
        <v>0.797</v>
      </c>
      <c r="E45" s="222" t="e">
        <f>IF(LEN(#REF!)=3,"是",IF(A45&lt;&gt;"",IF(SUM(B45:C45)&lt;&gt;0,"是","否"),"是"))</f>
        <v>#REF!</v>
      </c>
      <c r="F45" s="210" t="e">
        <f>IF(LEN(#REF!)=3,"类",IF(LEN(#REF!)=5,"款","项"))</f>
        <v>#REF!</v>
      </c>
    </row>
    <row r="46" s="210" customFormat="1" ht="38" customHeight="1" spans="1:5">
      <c r="A46" s="226" t="s">
        <v>585</v>
      </c>
      <c r="B46" s="220">
        <f>B4+B8+B12++B22+B26+B40+B43</f>
        <v>81001</v>
      </c>
      <c r="C46" s="220">
        <f>C4+C8+C12++C22+C26+C40+C43</f>
        <v>16871</v>
      </c>
      <c r="D46" s="221">
        <f t="shared" si="2"/>
        <v>-0.792</v>
      </c>
      <c r="E46" s="222" t="e">
        <f>IF(LEN(#REF!)=3,"是",IF(A46&lt;&gt;"",IF(SUM(B46:C46)&lt;&gt;0,"是","否"),"是"))</f>
        <v>#REF!</v>
      </c>
    </row>
    <row r="47" s="210" customFormat="1" ht="38" customHeight="1" spans="1:5">
      <c r="A47" s="227" t="s">
        <v>90</v>
      </c>
      <c r="B47" s="228">
        <f>SUBTOTAL(9,B51:B53)</f>
        <v>12801</v>
      </c>
      <c r="C47" s="228">
        <f>SUBTOTAL(9,C51:C53)</f>
        <v>19815</v>
      </c>
      <c r="D47" s="221">
        <f t="shared" si="2"/>
        <v>0.548</v>
      </c>
      <c r="E47" s="222" t="e">
        <f>IF(LEN(#REF!)=3,"是",IF(A47&lt;&gt;"",IF(SUM(B47:C47)&lt;&gt;0,"是","否"),"是"))</f>
        <v>#REF!</v>
      </c>
    </row>
    <row r="48" ht="38" customHeight="1" spans="1:5">
      <c r="A48" s="227" t="s">
        <v>586</v>
      </c>
      <c r="B48" s="228">
        <f>SUM(B49:B50)</f>
        <v>0</v>
      </c>
      <c r="C48" s="228">
        <f>SUM(C49:C50)</f>
        <v>0</v>
      </c>
      <c r="D48" s="229"/>
      <c r="E48" s="222" t="e">
        <f>IF(LEN(#REF!)=3,"是",IF(A48&lt;&gt;"",IF(SUM(B48:C48)&lt;&gt;0,"是","否"),"是"))</f>
        <v>#REF!</v>
      </c>
    </row>
    <row r="49" ht="38" customHeight="1" spans="1:5">
      <c r="A49" s="230" t="s">
        <v>587</v>
      </c>
      <c r="B49" s="231"/>
      <c r="C49" s="232"/>
      <c r="D49" s="233"/>
      <c r="E49" s="222" t="e">
        <f>IF(LEN(#REF!)=3,"是",IF(A49&lt;&gt;"",IF(SUM(B49:C49)&lt;&gt;0,"是","否"),"是"))</f>
        <v>#REF!</v>
      </c>
    </row>
    <row r="50" ht="38" customHeight="1" spans="1:5">
      <c r="A50" s="230" t="s">
        <v>588</v>
      </c>
      <c r="B50" s="231"/>
      <c r="C50" s="232"/>
      <c r="D50" s="233"/>
      <c r="E50" s="222" t="e">
        <f>IF(LEN(#REF!)=3,"是",IF(A50&lt;&gt;"",IF(SUM(B50:C50)&lt;&gt;0,"是","否"),"是"))</f>
        <v>#REF!</v>
      </c>
    </row>
    <row r="51" s="210" customFormat="1" ht="38" customHeight="1" spans="1:5">
      <c r="A51" s="230" t="s">
        <v>589</v>
      </c>
      <c r="B51" s="231">
        <v>5500</v>
      </c>
      <c r="C51" s="232">
        <v>18975</v>
      </c>
      <c r="D51" s="225">
        <f>IF(B51=0,"",(C51-B51)/B51)</f>
        <v>2.45</v>
      </c>
      <c r="E51" s="222" t="e">
        <f>IF(LEN(#REF!)=3,"是",IF(A51&lt;&gt;"",IF(SUM(B51:C51)&lt;&gt;0,"是","否"),"是"))</f>
        <v>#REF!</v>
      </c>
    </row>
    <row r="52" s="210" customFormat="1" ht="38" customHeight="1" spans="1:5">
      <c r="A52" s="230" t="s">
        <v>590</v>
      </c>
      <c r="B52" s="231">
        <v>2673</v>
      </c>
      <c r="C52" s="232">
        <v>840</v>
      </c>
      <c r="D52" s="225">
        <f>IF(B52=0,"",(C52-B52)/B52)</f>
        <v>-0.686</v>
      </c>
      <c r="E52" s="222"/>
    </row>
    <row r="53" s="210" customFormat="1" ht="38" customHeight="1" spans="1:5">
      <c r="A53" s="230" t="s">
        <v>591</v>
      </c>
      <c r="B53" s="231">
        <v>4628</v>
      </c>
      <c r="C53" s="232"/>
      <c r="D53" s="225">
        <f>IF(B53=0,"",(C53-B53)/B53)</f>
        <v>-1</v>
      </c>
      <c r="E53" s="222" t="e">
        <f>IF(LEN(#REF!)=3,"是",IF(A53&lt;&gt;"",IF(SUM(B53:C53)&lt;&gt;0,"是","否"),"是"))</f>
        <v>#REF!</v>
      </c>
    </row>
    <row r="54" s="210" customFormat="1" ht="38" customHeight="1" spans="1:5">
      <c r="A54" s="234" t="s">
        <v>592</v>
      </c>
      <c r="B54" s="228">
        <v>4600</v>
      </c>
      <c r="C54" s="235">
        <v>13100</v>
      </c>
      <c r="D54" s="221">
        <f>IF(B54=0,"",(C54-B54)/B54)</f>
        <v>1.848</v>
      </c>
      <c r="E54" s="222" t="e">
        <f>IF(LEN(#REF!)=3,"是",IF(A54&lt;&gt;"",IF(SUM(B54:C54)&lt;&gt;0,"是","否"),"是"))</f>
        <v>#REF!</v>
      </c>
    </row>
    <row r="55" s="210" customFormat="1" ht="38" customHeight="1" spans="1:5">
      <c r="A55" s="236" t="s">
        <v>97</v>
      </c>
      <c r="B55" s="228">
        <f>B46+B47+B54</f>
        <v>98402</v>
      </c>
      <c r="C55" s="228">
        <f>C46+C47+C54</f>
        <v>49786</v>
      </c>
      <c r="D55" s="221">
        <f>IF(B55=0,"",(C55-B55)/B55)</f>
        <v>-0.494</v>
      </c>
      <c r="E55" s="222" t="e">
        <f>IF(LEN(#REF!)=3,"是",IF(A55&lt;&gt;"",IF(SUM(B55:C55)&lt;&gt;0,"是","否"),"是"))</f>
        <v>#REF!</v>
      </c>
    </row>
    <row r="56" spans="2:2">
      <c r="B56" s="237"/>
    </row>
    <row r="58" spans="2:2">
      <c r="B58" s="237"/>
    </row>
    <row r="60" spans="2:2">
      <c r="B60" s="237"/>
    </row>
    <row r="61" spans="2:2">
      <c r="B61" s="237"/>
    </row>
    <row r="63" spans="2:2">
      <c r="B63" s="237"/>
    </row>
    <row r="64" spans="2:2">
      <c r="B64" s="237"/>
    </row>
    <row r="65" spans="2:2">
      <c r="B65" s="237"/>
    </row>
    <row r="66" spans="2:2">
      <c r="B66" s="237"/>
    </row>
    <row r="68" spans="2:2">
      <c r="B68" s="237"/>
    </row>
  </sheetData>
  <mergeCells count="1">
    <mergeCell ref="A1:D1"/>
  </mergeCells>
  <conditionalFormatting sqref="A54">
    <cfRule type="expression" dxfId="1" priority="3" stopIfTrue="1">
      <formula>"len($A:$A)=3"</formula>
    </cfRule>
  </conditionalFormatting>
  <conditionalFormatting sqref="B54">
    <cfRule type="expression" dxfId="1" priority="2" stopIfTrue="1">
      <formula>"len($A:$A)=3"</formula>
    </cfRule>
  </conditionalFormatting>
  <conditionalFormatting sqref="C54">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E50"/>
  <sheetViews>
    <sheetView showGridLines="0" showZeros="0" view="pageBreakPreview" zoomScaleNormal="115" workbookViewId="0">
      <selection activeCell="B33" sqref="B33"/>
    </sheetView>
  </sheetViews>
  <sheetFormatPr defaultColWidth="9" defaultRowHeight="14.25" outlineLevelCol="4"/>
  <cols>
    <col min="1" max="1" width="50.75" style="125" customWidth="1"/>
    <col min="2" max="3" width="20.6333333333333" style="125" customWidth="1"/>
    <col min="4" max="4" width="20.6333333333333" style="240" customWidth="1"/>
    <col min="5" max="5" width="3.75" style="125" hidden="1" customWidth="1"/>
    <col min="6" max="16356" width="9" style="125"/>
    <col min="16357" max="16357" width="45.6333333333333" style="125"/>
    <col min="16358" max="16384" width="9" style="125"/>
  </cols>
  <sheetData>
    <row r="1" ht="45" customHeight="1" spans="1:5">
      <c r="A1" s="241" t="s">
        <v>593</v>
      </c>
      <c r="B1" s="241"/>
      <c r="C1" s="241"/>
      <c r="D1" s="241"/>
      <c r="E1" s="127"/>
    </row>
    <row r="2" s="238" customFormat="1" ht="20.1" customHeight="1" spans="1:5">
      <c r="A2" s="242"/>
      <c r="B2" s="243"/>
      <c r="C2" s="242"/>
      <c r="D2" s="244" t="s">
        <v>2</v>
      </c>
      <c r="E2" s="245"/>
    </row>
    <row r="3" s="239" customFormat="1" ht="45" customHeight="1" spans="1:5">
      <c r="A3" s="246" t="s">
        <v>4</v>
      </c>
      <c r="B3" s="197" t="s">
        <v>5</v>
      </c>
      <c r="C3" s="197" t="s">
        <v>6</v>
      </c>
      <c r="D3" s="197" t="s">
        <v>7</v>
      </c>
      <c r="E3" s="247" t="s">
        <v>8</v>
      </c>
    </row>
    <row r="4" s="239" customFormat="1" ht="36" customHeight="1" spans="1:5">
      <c r="A4" s="248" t="s">
        <v>513</v>
      </c>
      <c r="B4" s="249"/>
      <c r="C4" s="249"/>
      <c r="D4" s="221" t="str">
        <f t="shared" ref="D4:D35" si="0">IF(B4=0,"",(C4-B4)/B4)</f>
        <v/>
      </c>
      <c r="E4" s="250" t="e">
        <f>IF(LEN(#REF!)=7,"是",IF(A4&lt;&gt;"",IF(SUM(B4:C4)&lt;&gt;0,"是","否"),"是"))</f>
        <v>#REF!</v>
      </c>
    </row>
    <row r="5" ht="36" customHeight="1" spans="1:5">
      <c r="A5" s="248" t="s">
        <v>514</v>
      </c>
      <c r="B5" s="249"/>
      <c r="C5" s="249"/>
      <c r="D5" s="221" t="str">
        <f t="shared" si="0"/>
        <v/>
      </c>
      <c r="E5" s="250" t="e">
        <f>IF(LEN(#REF!)=7,"是",IF(A5&lt;&gt;"",IF(SUM(B5:C5)&lt;&gt;0,"是","否"),"是"))</f>
        <v>#REF!</v>
      </c>
    </row>
    <row r="6" ht="36" customHeight="1" spans="1:5">
      <c r="A6" s="248" t="s">
        <v>515</v>
      </c>
      <c r="B6" s="249"/>
      <c r="C6" s="249"/>
      <c r="D6" s="221" t="str">
        <f t="shared" si="0"/>
        <v/>
      </c>
      <c r="E6" s="250" t="e">
        <f>IF(LEN(#REF!)=7,"是",IF(A6&lt;&gt;"",IF(SUM(B6:C6)&lt;&gt;0,"是","否"),"是"))</f>
        <v>#REF!</v>
      </c>
    </row>
    <row r="7" ht="36" customHeight="1" spans="1:5">
      <c r="A7" s="248" t="s">
        <v>516</v>
      </c>
      <c r="B7" s="249"/>
      <c r="C7" s="249"/>
      <c r="D7" s="221" t="str">
        <f t="shared" si="0"/>
        <v/>
      </c>
      <c r="E7" s="250" t="e">
        <f>IF(LEN(#REF!)=7,"是",IF(A7&lt;&gt;"",IF(SUM(B7:C7)&lt;&gt;0,"是","否"),"是"))</f>
        <v>#REF!</v>
      </c>
    </row>
    <row r="8" ht="36" customHeight="1" spans="1:5">
      <c r="A8" s="248" t="s">
        <v>517</v>
      </c>
      <c r="B8" s="249"/>
      <c r="C8" s="249"/>
      <c r="D8" s="221" t="str">
        <f t="shared" si="0"/>
        <v/>
      </c>
      <c r="E8" s="250" t="e">
        <f>IF(LEN(#REF!)=7,"是",IF(A8&lt;&gt;"",IF(SUM(B8:C8)&lt;&gt;0,"是","否"),"是"))</f>
        <v>#REF!</v>
      </c>
    </row>
    <row r="9" ht="36" customHeight="1" spans="1:5">
      <c r="A9" s="248" t="s">
        <v>518</v>
      </c>
      <c r="B9" s="249"/>
      <c r="C9" s="249"/>
      <c r="D9" s="221" t="str">
        <f t="shared" si="0"/>
        <v/>
      </c>
      <c r="E9" s="250" t="e">
        <f>IF(LEN(#REF!)=7,"是",IF(A9&lt;&gt;"",IF(SUM(B9:C9)&lt;&gt;0,"是","否"),"是"))</f>
        <v>#REF!</v>
      </c>
    </row>
    <row r="10" ht="36" customHeight="1" spans="1:5">
      <c r="A10" s="248" t="s">
        <v>519</v>
      </c>
      <c r="B10" s="251">
        <f>SUBTOTAL(9,B11:B15)</f>
        <v>34685</v>
      </c>
      <c r="C10" s="249">
        <f>SUBTOTAL(9,C11:C15)</f>
        <v>30000</v>
      </c>
      <c r="D10" s="221">
        <f t="shared" si="0"/>
        <v>-0.135</v>
      </c>
      <c r="E10" s="250" t="e">
        <f>IF(LEN(#REF!)=7,"是",IF(A10&lt;&gt;"",IF(SUM(B10:C10)&lt;&gt;0,"是","否"),"是"))</f>
        <v>#REF!</v>
      </c>
    </row>
    <row r="11" ht="36" customHeight="1" spans="1:5">
      <c r="A11" s="252" t="s">
        <v>520</v>
      </c>
      <c r="B11" s="251">
        <v>33256</v>
      </c>
      <c r="C11" s="251">
        <v>30000</v>
      </c>
      <c r="D11" s="221">
        <f t="shared" si="0"/>
        <v>-0.098</v>
      </c>
      <c r="E11" s="250" t="e">
        <f>IF(LEN(#REF!)=7,"是",IF(A11&lt;&gt;"",IF(SUM(B11:C11)&lt;&gt;0,"是","否"),"是"))</f>
        <v>#REF!</v>
      </c>
    </row>
    <row r="12" ht="36" customHeight="1" spans="1:5">
      <c r="A12" s="252" t="s">
        <v>521</v>
      </c>
      <c r="B12" s="251">
        <v>1526</v>
      </c>
      <c r="C12" s="251"/>
      <c r="D12" s="221">
        <f t="shared" si="0"/>
        <v>-1</v>
      </c>
      <c r="E12" s="250" t="e">
        <f>IF(LEN(#REF!)=7,"是",IF(A12&lt;&gt;"",IF(SUM(B12:C12)&lt;&gt;0,"是","否"),"是"))</f>
        <v>#REF!</v>
      </c>
    </row>
    <row r="13" ht="36" customHeight="1" spans="1:5">
      <c r="A13" s="252" t="s">
        <v>522</v>
      </c>
      <c r="B13" s="251"/>
      <c r="C13" s="251"/>
      <c r="D13" s="221" t="str">
        <f t="shared" si="0"/>
        <v/>
      </c>
      <c r="E13" s="250" t="e">
        <f>IF(LEN(#REF!)=7,"是",IF(A13&lt;&gt;"",IF(SUM(B13:C13)&lt;&gt;0,"是","否"),"是"))</f>
        <v>#REF!</v>
      </c>
    </row>
    <row r="14" ht="36" customHeight="1" spans="1:5">
      <c r="A14" s="252" t="s">
        <v>523</v>
      </c>
      <c r="B14" s="251">
        <v>547</v>
      </c>
      <c r="C14" s="251"/>
      <c r="D14" s="221">
        <f t="shared" si="0"/>
        <v>-1</v>
      </c>
      <c r="E14" s="250" t="e">
        <f>IF(LEN(#REF!)=7,"是",IF(A14&lt;&gt;"",IF(SUM(B14:C14)&lt;&gt;0,"是","否"),"是"))</f>
        <v>#REF!</v>
      </c>
    </row>
    <row r="15" ht="36" customHeight="1" spans="1:5">
      <c r="A15" s="252" t="s">
        <v>524</v>
      </c>
      <c r="B15" s="251">
        <v>-644</v>
      </c>
      <c r="C15" s="251"/>
      <c r="D15" s="221">
        <f t="shared" si="0"/>
        <v>-1</v>
      </c>
      <c r="E15" s="250" t="e">
        <f>IF(LEN(#REF!)=7,"是",IF(A15&lt;&gt;"",IF(SUM(B15:C15)&lt;&gt;0,"是","否"),"是"))</f>
        <v>#REF!</v>
      </c>
    </row>
    <row r="16" ht="36" customHeight="1" spans="1:5">
      <c r="A16" s="253" t="s">
        <v>525</v>
      </c>
      <c r="B16" s="249"/>
      <c r="C16" s="249"/>
      <c r="D16" s="221" t="str">
        <f t="shared" si="0"/>
        <v/>
      </c>
      <c r="E16" s="250" t="e">
        <f>IF(LEN(#REF!)=7,"是",IF(A16&lt;&gt;"",IF(SUM(B16:C16)&lt;&gt;0,"是","否"),"是"))</f>
        <v>#REF!</v>
      </c>
    </row>
    <row r="17" ht="36" customHeight="1" spans="1:5">
      <c r="A17" s="253" t="s">
        <v>526</v>
      </c>
      <c r="B17" s="249"/>
      <c r="C17" s="249"/>
      <c r="D17" s="221" t="str">
        <f t="shared" si="0"/>
        <v/>
      </c>
      <c r="E17" s="250" t="e">
        <f>IF(LEN(#REF!)=7,"是",IF(A17&lt;&gt;"",IF(SUM(B17:C17)&lt;&gt;0,"是","否"),"是"))</f>
        <v>#REF!</v>
      </c>
    </row>
    <row r="18" ht="36" customHeight="1" spans="1:5">
      <c r="A18" s="254" t="s">
        <v>527</v>
      </c>
      <c r="B18" s="251"/>
      <c r="C18" s="251"/>
      <c r="D18" s="221" t="str">
        <f t="shared" si="0"/>
        <v/>
      </c>
      <c r="E18" s="250" t="e">
        <f>IF(LEN(#REF!)=7,"是",IF(A18&lt;&gt;"",IF(SUM(B18:C18)&lt;&gt;0,"是","否"),"是"))</f>
        <v>#REF!</v>
      </c>
    </row>
    <row r="19" ht="36" customHeight="1" spans="1:5">
      <c r="A19" s="254" t="s">
        <v>528</v>
      </c>
      <c r="B19" s="251"/>
      <c r="C19" s="251"/>
      <c r="D19" s="221" t="str">
        <f t="shared" si="0"/>
        <v/>
      </c>
      <c r="E19" s="250" t="e">
        <f>IF(LEN(#REF!)=7,"是",IF(A19&lt;&gt;"",IF(SUM(B19:C19)&lt;&gt;0,"是","否"),"是"))</f>
        <v>#REF!</v>
      </c>
    </row>
    <row r="20" ht="36" customHeight="1" spans="1:5">
      <c r="A20" s="253" t="s">
        <v>529</v>
      </c>
      <c r="B20" s="249"/>
      <c r="C20" s="249"/>
      <c r="D20" s="221" t="str">
        <f t="shared" si="0"/>
        <v/>
      </c>
      <c r="E20" s="250" t="e">
        <f>IF(LEN(#REF!)=7,"是",IF(A20&lt;&gt;"",IF(SUM(B20:C20)&lt;&gt;0,"是","否"),"是"))</f>
        <v>#REF!</v>
      </c>
    </row>
    <row r="21" ht="36" customHeight="1" spans="1:5">
      <c r="A21" s="253" t="s">
        <v>530</v>
      </c>
      <c r="B21" s="249"/>
      <c r="C21" s="249"/>
      <c r="D21" s="221" t="str">
        <f t="shared" si="0"/>
        <v/>
      </c>
      <c r="E21" s="250" t="e">
        <f>IF(LEN(#REF!)=7,"是",IF(A21&lt;&gt;"",IF(SUM(B21:C21)&lt;&gt;0,"是","否"),"是"))</f>
        <v>#REF!</v>
      </c>
    </row>
    <row r="22" ht="36" customHeight="1" spans="1:5">
      <c r="A22" s="253" t="s">
        <v>531</v>
      </c>
      <c r="B22" s="249"/>
      <c r="C22" s="249"/>
      <c r="D22" s="221" t="str">
        <f t="shared" si="0"/>
        <v/>
      </c>
      <c r="E22" s="250" t="e">
        <f>IF(LEN(#REF!)=7,"是",IF(A22&lt;&gt;"",IF(SUM(B22:C22)&lt;&gt;0,"是","否"),"是"))</f>
        <v>#REF!</v>
      </c>
    </row>
    <row r="23" ht="36" customHeight="1" spans="1:5">
      <c r="A23" s="248" t="s">
        <v>532</v>
      </c>
      <c r="B23" s="249"/>
      <c r="C23" s="249"/>
      <c r="D23" s="221" t="str">
        <f t="shared" si="0"/>
        <v/>
      </c>
      <c r="E23" s="250" t="e">
        <f>IF(LEN(#REF!)=7,"是",IF(A23&lt;&gt;"",IF(SUM(B23:C23)&lt;&gt;0,"是","否"),"是"))</f>
        <v>#REF!</v>
      </c>
    </row>
    <row r="24" ht="36" customHeight="1" spans="1:5">
      <c r="A24" s="248" t="s">
        <v>533</v>
      </c>
      <c r="B24" s="249"/>
      <c r="C24" s="249">
        <v>400</v>
      </c>
      <c r="D24" s="221" t="str">
        <f t="shared" si="0"/>
        <v/>
      </c>
      <c r="E24" s="250" t="e">
        <f>IF(LEN(#REF!)=7,"是",IF(A24&lt;&gt;"",IF(SUM(B24:C24)&lt;&gt;0,"是","否"),"是"))</f>
        <v>#REF!</v>
      </c>
    </row>
    <row r="25" ht="36" customHeight="1" spans="1:5">
      <c r="A25" s="248" t="s">
        <v>534</v>
      </c>
      <c r="B25" s="249"/>
      <c r="C25" s="249"/>
      <c r="D25" s="221" t="str">
        <f t="shared" si="0"/>
        <v/>
      </c>
      <c r="E25" s="250" t="e">
        <f>IF(LEN(#REF!)=7,"是",IF(A25&lt;&gt;"",IF(SUM(B25:C25)&lt;&gt;0,"是","否"),"是"))</f>
        <v>#REF!</v>
      </c>
    </row>
    <row r="26" ht="36" customHeight="1" spans="1:5">
      <c r="A26" s="248" t="s">
        <v>535</v>
      </c>
      <c r="B26" s="249"/>
      <c r="C26" s="249"/>
      <c r="D26" s="221" t="str">
        <f t="shared" si="0"/>
        <v/>
      </c>
      <c r="E26" s="250" t="e">
        <f>IF(LEN(#REF!)=7,"是",IF(A26&lt;&gt;"",IF(SUM(B26:C26)&lt;&gt;0,"是","否"),"是"))</f>
        <v>#REF!</v>
      </c>
    </row>
    <row r="27" ht="36" customHeight="1" spans="1:5">
      <c r="A27" s="248" t="s">
        <v>536</v>
      </c>
      <c r="B27" s="249">
        <v>64</v>
      </c>
      <c r="C27" s="249"/>
      <c r="D27" s="221">
        <f t="shared" si="0"/>
        <v>-1</v>
      </c>
      <c r="E27" s="250" t="e">
        <f>IF(LEN(#REF!)=7,"是",IF(A27&lt;&gt;"",IF(SUM(B27:C27)&lt;&gt;0,"是","否"),"是"))</f>
        <v>#REF!</v>
      </c>
    </row>
    <row r="28" ht="36" customHeight="1" spans="1:5">
      <c r="A28" s="252"/>
      <c r="B28" s="251"/>
      <c r="C28" s="251"/>
      <c r="D28" s="221" t="str">
        <f t="shared" si="0"/>
        <v/>
      </c>
      <c r="E28" s="250" t="e">
        <f>IF(LEN(#REF!)=7,"是",IF(A28&lt;&gt;"",IF(SUM(B28:C28)&lt;&gt;0,"是","否"),"是"))</f>
        <v>#REF!</v>
      </c>
    </row>
    <row r="29" ht="36" customHeight="1" spans="1:5">
      <c r="A29" s="255" t="s">
        <v>537</v>
      </c>
      <c r="B29" s="249">
        <f>B27+B10</f>
        <v>34749</v>
      </c>
      <c r="C29" s="249">
        <f>C24+C10</f>
        <v>30400</v>
      </c>
      <c r="D29" s="221">
        <f t="shared" si="0"/>
        <v>-0.125</v>
      </c>
      <c r="E29" s="250" t="e">
        <f>IF(LEN(#REF!)=7,"是",IF(A29&lt;&gt;"",IF(SUM(B29:C29)&lt;&gt;0,"是","否"),"是"))</f>
        <v>#REF!</v>
      </c>
    </row>
    <row r="30" ht="36" customHeight="1" spans="1:5">
      <c r="A30" s="256" t="s">
        <v>538</v>
      </c>
      <c r="B30" s="228">
        <v>56500</v>
      </c>
      <c r="C30" s="235">
        <v>11790</v>
      </c>
      <c r="D30" s="221">
        <f t="shared" si="0"/>
        <v>-0.791</v>
      </c>
      <c r="E30" s="250" t="e">
        <f>IF(LEN(#REF!)=7,"是",IF(A30&lt;&gt;"",IF(SUM(B30:C30)&lt;&gt;0,"是","否"),"是"))</f>
        <v>#REF!</v>
      </c>
    </row>
    <row r="31" ht="36" customHeight="1" spans="1:5">
      <c r="A31" s="257" t="s">
        <v>55</v>
      </c>
      <c r="B31" s="228">
        <f>B32+B35</f>
        <v>7153</v>
      </c>
      <c r="C31" s="228">
        <f>C32+C35</f>
        <v>7596</v>
      </c>
      <c r="D31" s="221">
        <f t="shared" si="0"/>
        <v>0.062</v>
      </c>
      <c r="E31" s="250" t="e">
        <f>IF(LEN(#REF!)=7,"是",IF(A31&lt;&gt;"",IF(SUM(B31:C31)&lt;&gt;0,"是","否"),"是"))</f>
        <v>#REF!</v>
      </c>
    </row>
    <row r="32" ht="36" customHeight="1" spans="1:5">
      <c r="A32" s="258" t="s">
        <v>539</v>
      </c>
      <c r="B32" s="228">
        <f>SUBTOTAL(9,B33:B34)</f>
        <v>2995</v>
      </c>
      <c r="C32" s="228">
        <f>SUBTOTAL(9,C33:C34)</f>
        <v>2968</v>
      </c>
      <c r="D32" s="221">
        <f t="shared" si="0"/>
        <v>-0.009</v>
      </c>
      <c r="E32" s="250" t="e">
        <f>IF(LEN(#REF!)=7,"是",IF(A32&lt;&gt;"",IF(SUM(B32:C32)&lt;&gt;0,"是","否"),"是"))</f>
        <v>#REF!</v>
      </c>
    </row>
    <row r="33" ht="36" customHeight="1" spans="1:5">
      <c r="A33" s="259" t="s">
        <v>540</v>
      </c>
      <c r="B33" s="231">
        <v>2995</v>
      </c>
      <c r="C33" s="232">
        <v>2968</v>
      </c>
      <c r="D33" s="221">
        <f t="shared" si="0"/>
        <v>-0.009</v>
      </c>
      <c r="E33" s="250" t="e">
        <f>IF(LEN(#REF!)=7,"是",IF(A33&lt;&gt;"",IF(SUM(B33:C33)&lt;&gt;0,"是","否"),"是"))</f>
        <v>#REF!</v>
      </c>
    </row>
    <row r="34" ht="36" customHeight="1" spans="1:5">
      <c r="A34" s="260" t="s">
        <v>541</v>
      </c>
      <c r="B34" s="231"/>
      <c r="C34" s="232"/>
      <c r="D34" s="221" t="str">
        <f t="shared" si="0"/>
        <v/>
      </c>
      <c r="E34" s="250" t="e">
        <f>IF(LEN(#REF!)=7,"是",IF(A34&lt;&gt;"",IF(SUM(B34:C34)&lt;&gt;0,"是","否"),"是"))</f>
        <v>#REF!</v>
      </c>
    </row>
    <row r="35" ht="36" customHeight="1" spans="1:5">
      <c r="A35" s="259" t="s">
        <v>58</v>
      </c>
      <c r="B35" s="231">
        <v>4158</v>
      </c>
      <c r="C35" s="232">
        <v>4628</v>
      </c>
      <c r="D35" s="221">
        <f t="shared" si="0"/>
        <v>0.113</v>
      </c>
      <c r="E35" s="250" t="e">
        <f>IF(LEN(#REF!)=7,"是",IF(A35&lt;&gt;"",IF(SUM(B35:C35)&lt;&gt;0,"是","否"),"是"))</f>
        <v>#REF!</v>
      </c>
    </row>
    <row r="36" ht="36" hidden="1" customHeight="1" spans="1:5">
      <c r="A36" s="259" t="s">
        <v>59</v>
      </c>
      <c r="B36" s="231">
        <v>0</v>
      </c>
      <c r="C36" s="232"/>
      <c r="D36" s="261"/>
      <c r="E36" s="250" t="e">
        <f>IF(LEN(#REF!)=7,"是",IF(A36&lt;&gt;"",IF(SUM(B36:C36)&lt;&gt;0,"是","否"),"是"))</f>
        <v>#REF!</v>
      </c>
    </row>
    <row r="37" ht="36" customHeight="1" spans="1:5">
      <c r="A37" s="262" t="s">
        <v>62</v>
      </c>
      <c r="B37" s="228">
        <f>B29+B30+B31</f>
        <v>98402</v>
      </c>
      <c r="C37" s="228">
        <f>C29+C30+C31</f>
        <v>49786</v>
      </c>
      <c r="D37" s="221">
        <f>IF(B37=0,"",(C37-B37)/B37)</f>
        <v>-0.494</v>
      </c>
      <c r="E37" s="250" t="e">
        <f>IF(LEN(#REF!)=7,"是",IF(A37&lt;&gt;"",IF(SUM(B37:C37)&lt;&gt;0,"是","否"),"是"))</f>
        <v>#REF!</v>
      </c>
    </row>
    <row r="38" spans="2:3">
      <c r="B38" s="263"/>
      <c r="C38" s="263"/>
    </row>
    <row r="40" spans="2:3">
      <c r="B40" s="263"/>
      <c r="C40" s="263"/>
    </row>
    <row r="42" spans="2:3">
      <c r="B42" s="263"/>
      <c r="C42" s="263"/>
    </row>
    <row r="43" spans="2:3">
      <c r="B43" s="263"/>
      <c r="C43" s="263"/>
    </row>
    <row r="45" spans="2:3">
      <c r="B45" s="263"/>
      <c r="C45" s="263"/>
    </row>
    <row r="46" spans="2:3">
      <c r="B46" s="263"/>
      <c r="C46" s="263"/>
    </row>
    <row r="47" spans="2:3">
      <c r="B47" s="263"/>
      <c r="C47" s="263"/>
    </row>
    <row r="48" spans="2:3">
      <c r="B48" s="263"/>
      <c r="C48" s="263"/>
    </row>
    <row r="50" spans="2:3">
      <c r="B50" s="263"/>
      <c r="C50" s="263"/>
    </row>
  </sheetData>
  <autoFilter ref="A3:E37">
    <filterColumn colId="4">
      <customFilters>
        <customFilter operator="equal" val="是"/>
      </customFilters>
    </filterColumn>
    <extLst/>
  </autoFilter>
  <mergeCells count="1">
    <mergeCell ref="A1:D1"/>
  </mergeCells>
  <conditionalFormatting sqref="A30">
    <cfRule type="expression" dxfId="1" priority="6" stopIfTrue="1">
      <formula>"len($A:$A)=3"</formula>
    </cfRule>
  </conditionalFormatting>
  <conditionalFormatting sqref="A32">
    <cfRule type="expression" dxfId="1" priority="2" stopIfTrue="1">
      <formula>"len($A:$A)=3"</formula>
    </cfRule>
  </conditionalFormatting>
  <conditionalFormatting sqref="A34">
    <cfRule type="expression" dxfId="1" priority="1" stopIfTrue="1">
      <formula>"len($A:$A)=3"</formula>
    </cfRule>
  </conditionalFormatting>
  <conditionalFormatting sqref="B30:B35 C31:C34">
    <cfRule type="expression" dxfId="1" priority="5" stopIfTrue="1">
      <formula>"len($A:$A)=3"</formula>
    </cfRule>
  </conditionalFormatting>
  <conditionalFormatting sqref="C30 C33:C35">
    <cfRule type="expression" dxfId="1" priority="4" stopIfTrue="1">
      <formula>"len($A:$A)=3"</formula>
    </cfRule>
  </conditionalFormatting>
  <conditionalFormatting sqref="A31 A33">
    <cfRule type="expression" dxfId="1" priority="3"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68"/>
  <sheetViews>
    <sheetView showGridLines="0" showZeros="0" view="pageBreakPreview" zoomScaleNormal="115" workbookViewId="0">
      <pane ySplit="3" topLeftCell="A46" activePane="bottomLeft" state="frozen"/>
      <selection/>
      <selection pane="bottomLeft" activeCell="A47" sqref="A47"/>
    </sheetView>
  </sheetViews>
  <sheetFormatPr defaultColWidth="9" defaultRowHeight="14.25" outlineLevelCol="5"/>
  <cols>
    <col min="1" max="1" width="50.75" style="210" customWidth="1"/>
    <col min="2" max="3" width="20.6333333333333" style="210" customWidth="1"/>
    <col min="4" max="4" width="20.6333333333333" style="211" customWidth="1"/>
    <col min="5" max="5" width="3.75" style="212" hidden="1" customWidth="1"/>
    <col min="6" max="6" width="9" style="210" hidden="1" customWidth="1"/>
    <col min="7" max="16384" width="9" style="210"/>
  </cols>
  <sheetData>
    <row r="1" ht="45" customHeight="1" spans="1:4">
      <c r="A1" s="213" t="s">
        <v>594</v>
      </c>
      <c r="B1" s="213"/>
      <c r="C1" s="213"/>
      <c r="D1" s="213"/>
    </row>
    <row r="2" s="208" customFormat="1" ht="20.1" customHeight="1" spans="1:5">
      <c r="A2" s="214"/>
      <c r="B2" s="214"/>
      <c r="C2" s="214"/>
      <c r="D2" s="215" t="s">
        <v>2</v>
      </c>
      <c r="E2" s="216"/>
    </row>
    <row r="3" s="209" customFormat="1" ht="45" customHeight="1" spans="1:6">
      <c r="A3" s="217" t="s">
        <v>4</v>
      </c>
      <c r="B3" s="90" t="s">
        <v>5</v>
      </c>
      <c r="C3" s="90" t="s">
        <v>6</v>
      </c>
      <c r="D3" s="90" t="s">
        <v>7</v>
      </c>
      <c r="E3" s="218" t="s">
        <v>8</v>
      </c>
      <c r="F3" s="209" t="s">
        <v>543</v>
      </c>
    </row>
    <row r="4" s="210" customFormat="1" ht="38" customHeight="1" spans="1:6">
      <c r="A4" s="219" t="s">
        <v>544</v>
      </c>
      <c r="B4" s="220">
        <f>SUBTOTAL(9,B5:B5)</f>
        <v>32</v>
      </c>
      <c r="C4" s="220">
        <f>SUBTOTAL(9,C5:C5)</f>
        <v>3</v>
      </c>
      <c r="D4" s="221">
        <f t="shared" ref="D4:D47" si="0">IF(B4=0,"",(C4-B4)/B4)</f>
        <v>-0.906</v>
      </c>
      <c r="E4" s="222" t="e">
        <f>IF(LEN(#REF!)=3,"是",IF(A4&lt;&gt;"",IF(SUM(B4:C4)&lt;&gt;0,"是","否"),"是"))</f>
        <v>#REF!</v>
      </c>
      <c r="F4" s="210" t="e">
        <f>IF(LEN(#REF!)=3,"类",IF(LEN(#REF!)=5,"款","项"))</f>
        <v>#REF!</v>
      </c>
    </row>
    <row r="5" s="210" customFormat="1" ht="20" customHeight="1" spans="1:6">
      <c r="A5" s="219" t="s">
        <v>545</v>
      </c>
      <c r="B5" s="220">
        <v>32</v>
      </c>
      <c r="C5" s="220">
        <v>3</v>
      </c>
      <c r="D5" s="221">
        <f t="shared" si="0"/>
        <v>-0.906</v>
      </c>
      <c r="E5" s="222" t="e">
        <f>IF(LEN(#REF!)=3,"是",IF(A5&lt;&gt;"",IF(SUM(B5:C5)&lt;&gt;0,"是","否"),"是"))</f>
        <v>#REF!</v>
      </c>
      <c r="F5" s="210" t="e">
        <f>IF(LEN(#REF!)=3,"类",IF(LEN(#REF!)=5,"款","项"))</f>
        <v>#REF!</v>
      </c>
    </row>
    <row r="6" s="210" customFormat="1" ht="20" customHeight="1" spans="1:5">
      <c r="A6" s="223" t="s">
        <v>546</v>
      </c>
      <c r="B6" s="224">
        <v>30</v>
      </c>
      <c r="C6" s="224">
        <v>0</v>
      </c>
      <c r="D6" s="225">
        <f t="shared" si="0"/>
        <v>-1</v>
      </c>
      <c r="E6" s="222"/>
    </row>
    <row r="7" s="210" customFormat="1" ht="20" customHeight="1" spans="1:5">
      <c r="A7" s="223" t="s">
        <v>547</v>
      </c>
      <c r="B7" s="224">
        <v>2</v>
      </c>
      <c r="C7" s="224">
        <v>3</v>
      </c>
      <c r="D7" s="225">
        <f t="shared" si="0"/>
        <v>0.5</v>
      </c>
      <c r="E7" s="222"/>
    </row>
    <row r="8" s="210" customFormat="1" ht="20" customHeight="1" spans="1:6">
      <c r="A8" s="219" t="s">
        <v>548</v>
      </c>
      <c r="B8" s="220">
        <f>SUBTOTAL(9,B9:B9)</f>
        <v>1118</v>
      </c>
      <c r="C8" s="220">
        <f>SUBTOTAL(9,C9:C9)</f>
        <v>1781</v>
      </c>
      <c r="D8" s="221">
        <f t="shared" si="0"/>
        <v>0.593</v>
      </c>
      <c r="E8" s="222" t="e">
        <f>IF(LEN(#REF!)=3,"是",IF(A8&lt;&gt;"",IF(SUM(B8:C8)&lt;&gt;0,"是","否"),"是"))</f>
        <v>#REF!</v>
      </c>
      <c r="F8" s="210" t="e">
        <f>IF(LEN(#REF!)=3,"类",IF(LEN(#REF!)=5,"款","项"))</f>
        <v>#REF!</v>
      </c>
    </row>
    <row r="9" s="210" customFormat="1" ht="38" customHeight="1" spans="1:6">
      <c r="A9" s="219" t="s">
        <v>549</v>
      </c>
      <c r="B9" s="220">
        <v>1118</v>
      </c>
      <c r="C9" s="220">
        <v>1781</v>
      </c>
      <c r="D9" s="221">
        <f t="shared" si="0"/>
        <v>0.593</v>
      </c>
      <c r="E9" s="222" t="e">
        <f>IF(LEN(#REF!)=3,"是",IF(A9&lt;&gt;"",IF(SUM(B9:C9)&lt;&gt;0,"是","否"),"是"))</f>
        <v>#REF!</v>
      </c>
      <c r="F9" s="210" t="e">
        <f>IF(LEN(#REF!)=3,"类",IF(LEN(#REF!)=5,"款","项"))</f>
        <v>#REF!</v>
      </c>
    </row>
    <row r="10" s="210" customFormat="1" ht="38" customHeight="1" spans="1:5">
      <c r="A10" s="223" t="s">
        <v>550</v>
      </c>
      <c r="B10" s="224">
        <v>559</v>
      </c>
      <c r="C10" s="224">
        <v>505</v>
      </c>
      <c r="D10" s="225">
        <f t="shared" si="0"/>
        <v>-0.097</v>
      </c>
      <c r="E10" s="222"/>
    </row>
    <row r="11" s="210" customFormat="1" ht="38" customHeight="1" spans="1:5">
      <c r="A11" s="223" t="s">
        <v>551</v>
      </c>
      <c r="B11" s="224">
        <v>559</v>
      </c>
      <c r="C11" s="224">
        <v>1276</v>
      </c>
      <c r="D11" s="225">
        <f t="shared" si="0"/>
        <v>1.283</v>
      </c>
      <c r="E11" s="222"/>
    </row>
    <row r="12" s="210" customFormat="1" ht="38" customHeight="1" spans="1:6">
      <c r="A12" s="219" t="s">
        <v>552</v>
      </c>
      <c r="B12" s="220">
        <f>SUBTOTAL(9,B13,B20)</f>
        <v>18034</v>
      </c>
      <c r="C12" s="220">
        <f>SUBTOTAL(9,C13,C20)</f>
        <v>3333</v>
      </c>
      <c r="D12" s="221">
        <f t="shared" si="0"/>
        <v>-0.815</v>
      </c>
      <c r="E12" s="222" t="e">
        <f>IF(LEN(#REF!)=3,"是",IF(A12&lt;&gt;"",IF(SUM(B12:C12)&lt;&gt;0,"是","否"),"是"))</f>
        <v>#REF!</v>
      </c>
      <c r="F12" s="210" t="e">
        <f>IF(LEN(#REF!)=3,"类",IF(LEN(#REF!)=5,"款","项"))</f>
        <v>#REF!</v>
      </c>
    </row>
    <row r="13" s="210" customFormat="1" ht="38" customHeight="1" spans="1:6">
      <c r="A13" s="219" t="s">
        <v>553</v>
      </c>
      <c r="B13" s="220">
        <v>18034</v>
      </c>
      <c r="C13" s="220">
        <v>2933</v>
      </c>
      <c r="D13" s="221">
        <f t="shared" si="0"/>
        <v>-0.837</v>
      </c>
      <c r="E13" s="222" t="e">
        <f>IF(LEN(#REF!)=3,"是",IF(A13&lt;&gt;"",IF(SUM(B13:C13)&lt;&gt;0,"是","否"),"是"))</f>
        <v>#REF!</v>
      </c>
      <c r="F13" s="210" t="e">
        <f>IF(LEN(#REF!)=3,"类",IF(LEN(#REF!)=5,"款","项"))</f>
        <v>#REF!</v>
      </c>
    </row>
    <row r="14" s="210" customFormat="1" ht="38" customHeight="1" spans="1:5">
      <c r="A14" s="223" t="s">
        <v>554</v>
      </c>
      <c r="B14" s="224">
        <v>12357</v>
      </c>
      <c r="C14" s="224">
        <v>1049</v>
      </c>
      <c r="D14" s="225">
        <f t="shared" si="0"/>
        <v>-0.915</v>
      </c>
      <c r="E14" s="222">
        <v>-0.915</v>
      </c>
    </row>
    <row r="15" s="210" customFormat="1" ht="38" customHeight="1" spans="1:5">
      <c r="A15" s="223" t="s">
        <v>555</v>
      </c>
      <c r="B15" s="224">
        <v>4628</v>
      </c>
      <c r="C15" s="224">
        <v>848</v>
      </c>
      <c r="D15" s="225">
        <f t="shared" si="0"/>
        <v>-0.817</v>
      </c>
      <c r="E15" s="222">
        <v>-0.817</v>
      </c>
    </row>
    <row r="16" s="210" customFormat="1" ht="38" customHeight="1" spans="1:5">
      <c r="A16" s="223" t="s">
        <v>556</v>
      </c>
      <c r="B16" s="224">
        <v>99</v>
      </c>
      <c r="C16" s="224">
        <v>0</v>
      </c>
      <c r="D16" s="225">
        <f t="shared" si="0"/>
        <v>-1</v>
      </c>
      <c r="E16" s="222">
        <v>-1</v>
      </c>
    </row>
    <row r="17" s="210" customFormat="1" ht="38" customHeight="1" spans="1:5">
      <c r="A17" s="223" t="s">
        <v>557</v>
      </c>
      <c r="B17" s="224">
        <v>400</v>
      </c>
      <c r="C17" s="224">
        <v>0</v>
      </c>
      <c r="D17" s="225">
        <f t="shared" si="0"/>
        <v>-1</v>
      </c>
      <c r="E17" s="222">
        <v>-1</v>
      </c>
    </row>
    <row r="18" s="210" customFormat="1" ht="38" customHeight="1" spans="1:5">
      <c r="A18" s="223" t="s">
        <v>558</v>
      </c>
      <c r="B18" s="224">
        <v>0</v>
      </c>
      <c r="C18" s="224">
        <v>1036</v>
      </c>
      <c r="D18" s="225" t="str">
        <f t="shared" si="0"/>
        <v/>
      </c>
      <c r="E18" s="222">
        <v>0</v>
      </c>
    </row>
    <row r="19" s="210" customFormat="1" ht="38" customHeight="1" spans="1:5">
      <c r="A19" s="223" t="s">
        <v>559</v>
      </c>
      <c r="B19" s="224">
        <v>550</v>
      </c>
      <c r="C19" s="224">
        <v>0</v>
      </c>
      <c r="D19" s="225">
        <f t="shared" si="0"/>
        <v>-1</v>
      </c>
      <c r="E19" s="222">
        <v>-1</v>
      </c>
    </row>
    <row r="20" s="210" customFormat="1" ht="38" customHeight="1" spans="1:6">
      <c r="A20" s="219" t="s">
        <v>560</v>
      </c>
      <c r="B20" s="220"/>
      <c r="C20" s="220">
        <v>400</v>
      </c>
      <c r="D20" s="221" t="str">
        <f t="shared" si="0"/>
        <v/>
      </c>
      <c r="E20" s="222" t="e">
        <f>IF(LEN(#REF!)=3,"是",IF(A20&lt;&gt;"",IF(SUM(B20:C20)&lt;&gt;0,"是","否"),"是"))</f>
        <v>#REF!</v>
      </c>
      <c r="F20" s="210" t="e">
        <f>IF(LEN(#REF!)=3,"类",IF(LEN(#REF!)=5,"款","项"))</f>
        <v>#REF!</v>
      </c>
    </row>
    <row r="21" s="210" customFormat="1" ht="38" customHeight="1" spans="1:5">
      <c r="A21" s="223" t="s">
        <v>561</v>
      </c>
      <c r="B21" s="224">
        <v>0</v>
      </c>
      <c r="C21" s="224">
        <v>400</v>
      </c>
      <c r="D21" s="221" t="str">
        <f t="shared" si="0"/>
        <v/>
      </c>
      <c r="E21" s="222"/>
    </row>
    <row r="22" s="210" customFormat="1" ht="38" customHeight="1" spans="1:6">
      <c r="A22" s="219" t="s">
        <v>562</v>
      </c>
      <c r="B22" s="220">
        <f>SUBTOTAL(9,B23:B23)</f>
        <v>606</v>
      </c>
      <c r="C22" s="220">
        <f>SUBTOTAL(9,C23:C23)</f>
        <v>1086</v>
      </c>
      <c r="D22" s="221">
        <f t="shared" si="0"/>
        <v>0.792</v>
      </c>
      <c r="E22" s="222" t="e">
        <f>IF(LEN(#REF!)=3,"是",IF(A22&lt;&gt;"",IF(SUM(B22:C22)&lt;&gt;0,"是","否"),"是"))</f>
        <v>#REF!</v>
      </c>
      <c r="F22" s="210" t="e">
        <f>IF(LEN(#REF!)=3,"类",IF(LEN(#REF!)=5,"款","项"))</f>
        <v>#REF!</v>
      </c>
    </row>
    <row r="23" s="210" customFormat="1" ht="38" customHeight="1" spans="1:6">
      <c r="A23" s="219" t="s">
        <v>563</v>
      </c>
      <c r="B23" s="220">
        <v>606</v>
      </c>
      <c r="C23" s="220">
        <v>1086</v>
      </c>
      <c r="D23" s="221">
        <f t="shared" si="0"/>
        <v>0.792</v>
      </c>
      <c r="E23" s="222" t="e">
        <f>IF(LEN(#REF!)=3,"是",IF(A23&lt;&gt;"",IF(SUM(B23:C23)&lt;&gt;0,"是","否"),"是"))</f>
        <v>#REF!</v>
      </c>
      <c r="F23" s="210" t="e">
        <f>IF(LEN(#REF!)=3,"类",IF(LEN(#REF!)=5,"款","项"))</f>
        <v>#REF!</v>
      </c>
    </row>
    <row r="24" s="210" customFormat="1" ht="38" customHeight="1" spans="1:5">
      <c r="A24" s="223" t="s">
        <v>551</v>
      </c>
      <c r="B24" s="224">
        <v>606</v>
      </c>
      <c r="C24" s="224">
        <v>966</v>
      </c>
      <c r="D24" s="225">
        <f t="shared" si="0"/>
        <v>0.594</v>
      </c>
      <c r="E24" s="222"/>
    </row>
    <row r="25" s="210" customFormat="1" ht="38" customHeight="1" spans="1:5">
      <c r="A25" s="223" t="s">
        <v>564</v>
      </c>
      <c r="B25" s="224">
        <v>0</v>
      </c>
      <c r="C25" s="224">
        <v>120</v>
      </c>
      <c r="D25" s="225" t="str">
        <f t="shared" si="0"/>
        <v/>
      </c>
      <c r="E25" s="222"/>
    </row>
    <row r="26" s="210" customFormat="1" ht="38" customHeight="1" spans="1:6">
      <c r="A26" s="219" t="s">
        <v>565</v>
      </c>
      <c r="B26" s="220">
        <f>SUBTOTAL(9,B27,B30,B32)</f>
        <v>55403</v>
      </c>
      <c r="C26" s="220">
        <f>SUBTOTAL(9,C27,C30,C32)</f>
        <v>2749</v>
      </c>
      <c r="D26" s="221">
        <f t="shared" si="0"/>
        <v>-0.95</v>
      </c>
      <c r="E26" s="222" t="e">
        <f>IF(LEN(#REF!)=3,"是",IF(A26&lt;&gt;"",IF(SUM(B26:C26)&lt;&gt;0,"是","否"),"是"))</f>
        <v>#REF!</v>
      </c>
      <c r="F26" s="210" t="e">
        <f>IF(LEN(#REF!)=3,"类",IF(LEN(#REF!)=5,"款","项"))</f>
        <v>#REF!</v>
      </c>
    </row>
    <row r="27" s="210" customFormat="1" ht="38" customHeight="1" spans="1:6">
      <c r="A27" s="219" t="s">
        <v>566</v>
      </c>
      <c r="B27" s="220">
        <v>54400</v>
      </c>
      <c r="C27" s="220">
        <v>4</v>
      </c>
      <c r="D27" s="221">
        <f t="shared" si="0"/>
        <v>-1</v>
      </c>
      <c r="E27" s="222" t="e">
        <f>IF(LEN(#REF!)=3,"是",IF(A27&lt;&gt;"",IF(SUM(B27:C27)&lt;&gt;0,"是","否"),"是"))</f>
        <v>#REF!</v>
      </c>
      <c r="F27" s="210" t="e">
        <f>IF(LEN(#REF!)=3,"类",IF(LEN(#REF!)=5,"款","项"))</f>
        <v>#REF!</v>
      </c>
    </row>
    <row r="28" s="210" customFormat="1" ht="38" customHeight="1" spans="1:6">
      <c r="A28" s="223" t="s">
        <v>567</v>
      </c>
      <c r="B28" s="224">
        <v>0</v>
      </c>
      <c r="C28" s="224">
        <v>4</v>
      </c>
      <c r="D28" s="225" t="str">
        <f t="shared" si="0"/>
        <v/>
      </c>
      <c r="E28" s="222" t="e">
        <f>IF(LEN(#REF!)=3,"是",IF(A28&lt;&gt;"",IF(SUM(B28:C28)&lt;&gt;0,"是","否"),"是"))</f>
        <v>#REF!</v>
      </c>
      <c r="F28" s="210" t="e">
        <f>IF(LEN(#REF!)=3,"类",IF(LEN(#REF!)=5,"款","项"))</f>
        <v>#REF!</v>
      </c>
    </row>
    <row r="29" s="210" customFormat="1" ht="38" customHeight="1" spans="1:6">
      <c r="A29" s="223" t="s">
        <v>568</v>
      </c>
      <c r="B29" s="224">
        <v>54400</v>
      </c>
      <c r="C29" s="224">
        <v>0</v>
      </c>
      <c r="D29" s="225">
        <f t="shared" si="0"/>
        <v>-1</v>
      </c>
      <c r="E29" s="222" t="e">
        <f>IF(LEN(#REF!)=3,"是",IF(A29&lt;&gt;"",IF(SUM(B29:C29)&lt;&gt;0,"是","否"),"是"))</f>
        <v>#REF!</v>
      </c>
      <c r="F29" s="210" t="e">
        <f>IF(LEN(#REF!)=3,"类",IF(LEN(#REF!)=5,"款","项"))</f>
        <v>#REF!</v>
      </c>
    </row>
    <row r="30" s="210" customFormat="1" ht="38" customHeight="1" spans="1:5">
      <c r="A30" s="219" t="s">
        <v>569</v>
      </c>
      <c r="B30" s="220">
        <v>7</v>
      </c>
      <c r="C30" s="220">
        <v>8</v>
      </c>
      <c r="D30" s="221">
        <f t="shared" si="0"/>
        <v>0.143</v>
      </c>
      <c r="E30" s="222"/>
    </row>
    <row r="31" s="210" customFormat="1" ht="38" customHeight="1" spans="1:5">
      <c r="A31" s="223" t="s">
        <v>570</v>
      </c>
      <c r="B31" s="224">
        <v>7</v>
      </c>
      <c r="C31" s="224">
        <v>8</v>
      </c>
      <c r="D31" s="225">
        <f t="shared" si="0"/>
        <v>0.143</v>
      </c>
      <c r="E31" s="222"/>
    </row>
    <row r="32" s="210" customFormat="1" ht="38" customHeight="1" spans="1:5">
      <c r="A32" s="219" t="s">
        <v>571</v>
      </c>
      <c r="B32" s="220">
        <v>996</v>
      </c>
      <c r="C32" s="220">
        <v>2737</v>
      </c>
      <c r="D32" s="221">
        <f t="shared" si="0"/>
        <v>1.748</v>
      </c>
      <c r="E32" s="222"/>
    </row>
    <row r="33" s="210" customFormat="1" ht="38" customHeight="1" spans="1:5">
      <c r="A33" s="223" t="s">
        <v>572</v>
      </c>
      <c r="B33" s="224">
        <v>348</v>
      </c>
      <c r="C33" s="224">
        <v>1303</v>
      </c>
      <c r="D33" s="225">
        <f t="shared" si="0"/>
        <v>2.744</v>
      </c>
      <c r="E33" s="222"/>
    </row>
    <row r="34" s="210" customFormat="1" ht="38" customHeight="1" spans="1:5">
      <c r="A34" s="223" t="s">
        <v>573</v>
      </c>
      <c r="B34" s="224">
        <v>89</v>
      </c>
      <c r="C34" s="224">
        <v>514</v>
      </c>
      <c r="D34" s="225">
        <f t="shared" si="0"/>
        <v>4.775</v>
      </c>
      <c r="E34" s="222"/>
    </row>
    <row r="35" s="210" customFormat="1" ht="38" customHeight="1" spans="1:5">
      <c r="A35" s="223" t="s">
        <v>574</v>
      </c>
      <c r="B35" s="224">
        <v>17</v>
      </c>
      <c r="C35" s="224">
        <v>28</v>
      </c>
      <c r="D35" s="225">
        <f t="shared" si="0"/>
        <v>0.647</v>
      </c>
      <c r="E35" s="222"/>
    </row>
    <row r="36" s="210" customFormat="1" ht="38" customHeight="1" spans="1:5">
      <c r="A36" s="223" t="s">
        <v>575</v>
      </c>
      <c r="B36" s="224">
        <v>89</v>
      </c>
      <c r="C36" s="224">
        <v>183</v>
      </c>
      <c r="D36" s="225">
        <f t="shared" si="0"/>
        <v>1.056</v>
      </c>
      <c r="E36" s="222"/>
    </row>
    <row r="37" s="210" customFormat="1" ht="38" customHeight="1" spans="1:5">
      <c r="A37" s="223" t="s">
        <v>576</v>
      </c>
      <c r="B37" s="224">
        <v>10</v>
      </c>
      <c r="C37" s="224">
        <v>10</v>
      </c>
      <c r="D37" s="225">
        <f t="shared" si="0"/>
        <v>0</v>
      </c>
      <c r="E37" s="222"/>
    </row>
    <row r="38" s="210" customFormat="1" ht="38" customHeight="1" spans="1:5">
      <c r="A38" s="223" t="s">
        <v>577</v>
      </c>
      <c r="B38" s="224">
        <v>107</v>
      </c>
      <c r="C38" s="224">
        <v>110</v>
      </c>
      <c r="D38" s="225">
        <f t="shared" si="0"/>
        <v>0.028</v>
      </c>
      <c r="E38" s="222"/>
    </row>
    <row r="39" s="210" customFormat="1" ht="38" customHeight="1" spans="1:5">
      <c r="A39" s="223" t="s">
        <v>578</v>
      </c>
      <c r="B39" s="224">
        <v>336</v>
      </c>
      <c r="C39" s="224">
        <v>589</v>
      </c>
      <c r="D39" s="225">
        <f t="shared" si="0"/>
        <v>0.753</v>
      </c>
      <c r="E39" s="222"/>
    </row>
    <row r="40" s="210" customFormat="1" ht="38" customHeight="1" spans="1:6">
      <c r="A40" s="219" t="s">
        <v>579</v>
      </c>
      <c r="B40" s="220">
        <v>5749</v>
      </c>
      <c r="C40" s="220">
        <v>7813</v>
      </c>
      <c r="D40" s="221">
        <f t="shared" si="0"/>
        <v>0.359</v>
      </c>
      <c r="E40" s="222" t="e">
        <f>IF(LEN(#REF!)=3,"是",IF(A40&lt;&gt;"",IF(SUM(B40:C40)&lt;&gt;0,"是","否"),"是"))</f>
        <v>#REF!</v>
      </c>
      <c r="F40" s="210" t="e">
        <f>IF(LEN(#REF!)=3,"类",IF(LEN(#REF!)=5,"款","项"))</f>
        <v>#REF!</v>
      </c>
    </row>
    <row r="41" s="210" customFormat="1" ht="38" customHeight="1" spans="1:5">
      <c r="A41" s="219" t="s">
        <v>580</v>
      </c>
      <c r="B41" s="219">
        <v>5749</v>
      </c>
      <c r="C41" s="219">
        <v>7813</v>
      </c>
      <c r="D41" s="221">
        <f t="shared" si="0"/>
        <v>0.359</v>
      </c>
      <c r="E41" s="222"/>
    </row>
    <row r="42" s="210" customFormat="1" ht="38" customHeight="1" spans="1:5">
      <c r="A42" s="223" t="s">
        <v>581</v>
      </c>
      <c r="B42" s="223">
        <v>5749</v>
      </c>
      <c r="C42" s="223">
        <v>7813</v>
      </c>
      <c r="D42" s="225">
        <f t="shared" si="0"/>
        <v>0.359</v>
      </c>
      <c r="E42" s="222"/>
    </row>
    <row r="43" s="210" customFormat="1" ht="38" customHeight="1" spans="1:6">
      <c r="A43" s="219" t="s">
        <v>582</v>
      </c>
      <c r="B43" s="220">
        <v>59</v>
      </c>
      <c r="C43" s="220">
        <v>106</v>
      </c>
      <c r="D43" s="221">
        <f t="shared" si="0"/>
        <v>0.797</v>
      </c>
      <c r="E43" s="222" t="e">
        <f>IF(LEN(#REF!)=3,"是",IF(A43&lt;&gt;"",IF(SUM(B43:C43)&lt;&gt;0,"是","否"),"是"))</f>
        <v>#REF!</v>
      </c>
      <c r="F43" s="210" t="e">
        <f>IF(LEN(#REF!)=3,"类",IF(LEN(#REF!)=5,"款","项"))</f>
        <v>#REF!</v>
      </c>
    </row>
    <row r="44" s="210" customFormat="1" ht="38" customHeight="1" spans="1:5">
      <c r="A44" s="219" t="s">
        <v>583</v>
      </c>
      <c r="B44" s="220">
        <v>59</v>
      </c>
      <c r="C44" s="220">
        <v>106</v>
      </c>
      <c r="D44" s="221">
        <f t="shared" si="0"/>
        <v>0.797</v>
      </c>
      <c r="E44" s="222"/>
    </row>
    <row r="45" s="210" customFormat="1" ht="38" customHeight="1" spans="1:6">
      <c r="A45" s="223" t="s">
        <v>584</v>
      </c>
      <c r="B45" s="224">
        <v>59</v>
      </c>
      <c r="C45" s="224">
        <v>106</v>
      </c>
      <c r="D45" s="225">
        <f t="shared" si="0"/>
        <v>0.797</v>
      </c>
      <c r="E45" s="222" t="e">
        <f>IF(LEN(#REF!)=3,"是",IF(A45&lt;&gt;"",IF(SUM(B45:C45)&lt;&gt;0,"是","否"),"是"))</f>
        <v>#REF!</v>
      </c>
      <c r="F45" s="210" t="e">
        <f>IF(LEN(#REF!)=3,"类",IF(LEN(#REF!)=5,"款","项"))</f>
        <v>#REF!</v>
      </c>
    </row>
    <row r="46" s="210" customFormat="1" ht="38" customHeight="1" spans="1:5">
      <c r="A46" s="226" t="s">
        <v>585</v>
      </c>
      <c r="B46" s="220">
        <f>B4+B8+B12++B22+B26+B40+B43</f>
        <v>81001</v>
      </c>
      <c r="C46" s="220">
        <f>C4+C8+C12++C22+C26+C40+C43</f>
        <v>16871</v>
      </c>
      <c r="D46" s="221">
        <f t="shared" si="0"/>
        <v>-0.792</v>
      </c>
      <c r="E46" s="222" t="e">
        <f>IF(LEN(#REF!)=3,"是",IF(A46&lt;&gt;"",IF(SUM(B46:C46)&lt;&gt;0,"是","否"),"是"))</f>
        <v>#REF!</v>
      </c>
    </row>
    <row r="47" s="210" customFormat="1" ht="38" customHeight="1" spans="1:5">
      <c r="A47" s="227" t="s">
        <v>90</v>
      </c>
      <c r="B47" s="228">
        <f>SUBTOTAL(9,B51:B53)</f>
        <v>12801</v>
      </c>
      <c r="C47" s="228">
        <f>SUBTOTAL(9,C51:C53)</f>
        <v>19815</v>
      </c>
      <c r="D47" s="221">
        <f t="shared" si="0"/>
        <v>0.548</v>
      </c>
      <c r="E47" s="222" t="e">
        <f>IF(LEN(#REF!)=3,"是",IF(A47&lt;&gt;"",IF(SUM(B47:C47)&lt;&gt;0,"是","否"),"是"))</f>
        <v>#REF!</v>
      </c>
    </row>
    <row r="48" ht="38" customHeight="1" spans="1:5">
      <c r="A48" s="227" t="s">
        <v>586</v>
      </c>
      <c r="B48" s="228">
        <f>SUM(B49:B50)</f>
        <v>0</v>
      </c>
      <c r="C48" s="228">
        <f>SUM(C49:C50)</f>
        <v>0</v>
      </c>
      <c r="D48" s="229"/>
      <c r="E48" s="222" t="e">
        <f>IF(LEN(#REF!)=3,"是",IF(A48&lt;&gt;"",IF(SUM(B48:C48)&lt;&gt;0,"是","否"),"是"))</f>
        <v>#REF!</v>
      </c>
    </row>
    <row r="49" ht="38" customHeight="1" spans="1:5">
      <c r="A49" s="230" t="s">
        <v>587</v>
      </c>
      <c r="B49" s="231"/>
      <c r="C49" s="232"/>
      <c r="D49" s="233"/>
      <c r="E49" s="222" t="e">
        <f>IF(LEN(#REF!)=3,"是",IF(A49&lt;&gt;"",IF(SUM(B49:C49)&lt;&gt;0,"是","否"),"是"))</f>
        <v>#REF!</v>
      </c>
    </row>
    <row r="50" ht="38" customHeight="1" spans="1:5">
      <c r="A50" s="230" t="s">
        <v>588</v>
      </c>
      <c r="B50" s="231"/>
      <c r="C50" s="232"/>
      <c r="D50" s="233"/>
      <c r="E50" s="222" t="e">
        <f>IF(LEN(#REF!)=3,"是",IF(A50&lt;&gt;"",IF(SUM(B50:C50)&lt;&gt;0,"是","否"),"是"))</f>
        <v>#REF!</v>
      </c>
    </row>
    <row r="51" s="210" customFormat="1" ht="38" customHeight="1" spans="1:5">
      <c r="A51" s="230" t="s">
        <v>589</v>
      </c>
      <c r="B51" s="231">
        <v>5500</v>
      </c>
      <c r="C51" s="232">
        <v>18975</v>
      </c>
      <c r="D51" s="225">
        <f t="shared" ref="D51:D55" si="1">IF(B51=0,"",(C51-B51)/B51)</f>
        <v>2.45</v>
      </c>
      <c r="E51" s="222" t="e">
        <f>IF(LEN(#REF!)=3,"是",IF(A51&lt;&gt;"",IF(SUM(B51:C51)&lt;&gt;0,"是","否"),"是"))</f>
        <v>#REF!</v>
      </c>
    </row>
    <row r="52" s="210" customFormat="1" ht="38" customHeight="1" spans="1:5">
      <c r="A52" s="230" t="s">
        <v>590</v>
      </c>
      <c r="B52" s="231">
        <v>2673</v>
      </c>
      <c r="C52" s="232">
        <v>840</v>
      </c>
      <c r="D52" s="225">
        <f t="shared" si="1"/>
        <v>-0.686</v>
      </c>
      <c r="E52" s="222"/>
    </row>
    <row r="53" s="210" customFormat="1" ht="38" customHeight="1" spans="1:5">
      <c r="A53" s="230" t="s">
        <v>591</v>
      </c>
      <c r="B53" s="231">
        <v>4628</v>
      </c>
      <c r="C53" s="232"/>
      <c r="D53" s="225">
        <f t="shared" si="1"/>
        <v>-1</v>
      </c>
      <c r="E53" s="222" t="e">
        <f>IF(LEN(#REF!)=3,"是",IF(A53&lt;&gt;"",IF(SUM(B53:C53)&lt;&gt;0,"是","否"),"是"))</f>
        <v>#REF!</v>
      </c>
    </row>
    <row r="54" s="210" customFormat="1" ht="38" customHeight="1" spans="1:5">
      <c r="A54" s="234" t="s">
        <v>592</v>
      </c>
      <c r="B54" s="228">
        <v>4600</v>
      </c>
      <c r="C54" s="235">
        <v>13100</v>
      </c>
      <c r="D54" s="221">
        <f t="shared" si="1"/>
        <v>1.848</v>
      </c>
      <c r="E54" s="222" t="e">
        <f>IF(LEN(#REF!)=3,"是",IF(A54&lt;&gt;"",IF(SUM(B54:C54)&lt;&gt;0,"是","否"),"是"))</f>
        <v>#REF!</v>
      </c>
    </row>
    <row r="55" s="210" customFormat="1" ht="38" customHeight="1" spans="1:5">
      <c r="A55" s="236" t="s">
        <v>97</v>
      </c>
      <c r="B55" s="228">
        <f>B46+B47+B54</f>
        <v>98402</v>
      </c>
      <c r="C55" s="228">
        <f>C46+C47+C54</f>
        <v>49786</v>
      </c>
      <c r="D55" s="221">
        <f t="shared" si="1"/>
        <v>-0.494</v>
      </c>
      <c r="E55" s="222" t="e">
        <f>IF(LEN(#REF!)=3,"是",IF(A55&lt;&gt;"",IF(SUM(B55:C55)&lt;&gt;0,"是","否"),"是"))</f>
        <v>#REF!</v>
      </c>
    </row>
    <row r="56" spans="2:2">
      <c r="B56" s="237"/>
    </row>
    <row r="58" spans="2:2">
      <c r="B58" s="237"/>
    </row>
    <row r="60" spans="2:2">
      <c r="B60" s="237"/>
    </row>
    <row r="61" spans="2:2">
      <c r="B61" s="237"/>
    </row>
    <row r="63" spans="2:2">
      <c r="B63" s="237"/>
    </row>
    <row r="64" spans="2:2">
      <c r="B64" s="237"/>
    </row>
    <row r="65" spans="2:2">
      <c r="B65" s="237"/>
    </row>
    <row r="66" spans="2:2">
      <c r="B66" s="237"/>
    </row>
    <row r="68" spans="2:2">
      <c r="B68" s="237"/>
    </row>
  </sheetData>
  <mergeCells count="1">
    <mergeCell ref="A1:D1"/>
  </mergeCells>
  <conditionalFormatting sqref="A54">
    <cfRule type="expression" dxfId="1" priority="3" stopIfTrue="1">
      <formula>"len($A:$A)=3"</formula>
    </cfRule>
  </conditionalFormatting>
  <conditionalFormatting sqref="B54">
    <cfRule type="expression" dxfId="1" priority="2" stopIfTrue="1">
      <formula>"len($A:$A)=3"</formula>
    </cfRule>
  </conditionalFormatting>
  <conditionalFormatting sqref="C54">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tabColor rgb="FF00B0F0"/>
  </sheetPr>
  <dimension ref="A1:E18"/>
  <sheetViews>
    <sheetView showGridLines="0" showZeros="0" view="pageBreakPreview" zoomScaleNormal="100" workbookViewId="0">
      <selection activeCell="D15" sqref="D15"/>
    </sheetView>
  </sheetViews>
  <sheetFormatPr defaultColWidth="9" defaultRowHeight="13.5" outlineLevelCol="4"/>
  <cols>
    <col min="1" max="1" width="52.1333333333333" style="191" customWidth="1"/>
    <col min="2" max="4" width="20.6333333333333" customWidth="1"/>
    <col min="5" max="5" width="9" hidden="1" customWidth="1"/>
  </cols>
  <sheetData>
    <row r="1" s="190" customFormat="1" ht="45" customHeight="1" spans="1:5">
      <c r="A1" s="192" t="s">
        <v>595</v>
      </c>
      <c r="B1" s="192"/>
      <c r="C1" s="192"/>
      <c r="D1" s="192"/>
      <c r="E1" s="193"/>
    </row>
    <row r="2" ht="20.1" customHeight="1" spans="1:5">
      <c r="A2" s="194"/>
      <c r="B2" s="195"/>
      <c r="C2" s="196"/>
      <c r="D2" s="196" t="s">
        <v>2</v>
      </c>
      <c r="E2" s="191"/>
    </row>
    <row r="3" ht="45" customHeight="1" spans="1:5">
      <c r="A3" s="139" t="s">
        <v>486</v>
      </c>
      <c r="B3" s="90" t="s">
        <v>5</v>
      </c>
      <c r="C3" s="90" t="s">
        <v>6</v>
      </c>
      <c r="D3" s="197" t="s">
        <v>596</v>
      </c>
      <c r="E3" s="198" t="s">
        <v>8</v>
      </c>
    </row>
    <row r="4" ht="36" customHeight="1" spans="1:5">
      <c r="A4" s="199" t="s">
        <v>544</v>
      </c>
      <c r="B4" s="200"/>
      <c r="C4" s="200"/>
      <c r="D4" s="201"/>
      <c r="E4" s="202" t="str">
        <f>IF(A4&lt;&gt;"",IF(SUM(B4:C4)&lt;&gt;0,"是","否"),"是")</f>
        <v>否</v>
      </c>
    </row>
    <row r="5" ht="36" customHeight="1" spans="1:5">
      <c r="A5" s="199" t="s">
        <v>548</v>
      </c>
      <c r="B5" s="200"/>
      <c r="C5" s="200"/>
      <c r="D5" s="201"/>
      <c r="E5" s="202" t="str">
        <f t="shared" ref="E5:E15" si="0">IF(A5&lt;&gt;"",IF(SUM(B5:C5)&lt;&gt;0,"是","否"),"是")</f>
        <v>否</v>
      </c>
    </row>
    <row r="6" ht="36" customHeight="1" spans="1:5">
      <c r="A6" s="199" t="s">
        <v>597</v>
      </c>
      <c r="B6" s="200"/>
      <c r="C6" s="200"/>
      <c r="D6" s="201"/>
      <c r="E6" s="202" t="str">
        <f t="shared" si="0"/>
        <v>否</v>
      </c>
    </row>
    <row r="7" ht="36" customHeight="1" spans="1:5">
      <c r="A7" s="203" t="s">
        <v>552</v>
      </c>
      <c r="B7" s="200"/>
      <c r="C7" s="200"/>
      <c r="D7" s="201"/>
      <c r="E7" s="204" t="str">
        <f t="shared" si="0"/>
        <v>否</v>
      </c>
    </row>
    <row r="8" ht="36" customHeight="1" spans="1:5">
      <c r="A8" s="199" t="s">
        <v>562</v>
      </c>
      <c r="B8" s="200"/>
      <c r="C8" s="200"/>
      <c r="D8" s="201"/>
      <c r="E8" s="202" t="str">
        <f t="shared" si="0"/>
        <v>否</v>
      </c>
    </row>
    <row r="9" ht="36" customHeight="1" spans="1:5">
      <c r="A9" s="199" t="s">
        <v>598</v>
      </c>
      <c r="B9" s="200"/>
      <c r="C9" s="200"/>
      <c r="D9" s="201"/>
      <c r="E9" s="202" t="str">
        <f t="shared" si="0"/>
        <v>否</v>
      </c>
    </row>
    <row r="10" ht="36" customHeight="1" spans="1:5">
      <c r="A10" s="203" t="s">
        <v>599</v>
      </c>
      <c r="B10" s="200"/>
      <c r="C10" s="200"/>
      <c r="D10" s="201"/>
      <c r="E10" s="204" t="str">
        <f t="shared" si="0"/>
        <v>否</v>
      </c>
    </row>
    <row r="11" ht="36" customHeight="1" spans="1:5">
      <c r="A11" s="199" t="s">
        <v>565</v>
      </c>
      <c r="B11" s="200"/>
      <c r="C11" s="200"/>
      <c r="D11" s="201"/>
      <c r="E11" s="202" t="str">
        <f t="shared" si="0"/>
        <v>否</v>
      </c>
    </row>
    <row r="12" ht="36" customHeight="1" spans="1:5">
      <c r="A12" s="203" t="s">
        <v>579</v>
      </c>
      <c r="B12" s="200"/>
      <c r="C12" s="200"/>
      <c r="D12" s="201"/>
      <c r="E12" s="204" t="str">
        <f t="shared" si="0"/>
        <v>否</v>
      </c>
    </row>
    <row r="13" ht="36" customHeight="1" spans="1:5">
      <c r="A13" s="203" t="s">
        <v>582</v>
      </c>
      <c r="B13" s="200"/>
      <c r="C13" s="200"/>
      <c r="D13" s="201"/>
      <c r="E13" s="204" t="str">
        <f t="shared" si="0"/>
        <v>否</v>
      </c>
    </row>
    <row r="14" ht="36" customHeight="1" spans="1:5">
      <c r="A14" s="203" t="s">
        <v>600</v>
      </c>
      <c r="B14" s="200"/>
      <c r="C14" s="200"/>
      <c r="D14" s="201"/>
      <c r="E14" s="204" t="str">
        <f t="shared" si="0"/>
        <v>否</v>
      </c>
    </row>
    <row r="15" ht="36" customHeight="1" spans="1:5">
      <c r="A15" s="205" t="s">
        <v>601</v>
      </c>
      <c r="B15" s="206"/>
      <c r="C15" s="206"/>
      <c r="D15" s="207"/>
      <c r="E15" s="202" t="str">
        <f t="shared" si="0"/>
        <v>否</v>
      </c>
    </row>
    <row r="16" ht="20.25" spans="1:1">
      <c r="A16" s="141" t="s">
        <v>493</v>
      </c>
    </row>
    <row r="17" ht="20.25" spans="1:1">
      <c r="A17" s="141"/>
    </row>
    <row r="18" ht="20.25" spans="1:1">
      <c r="A18" s="141"/>
    </row>
  </sheetData>
  <mergeCells count="1">
    <mergeCell ref="A1:D1"/>
  </mergeCells>
  <conditionalFormatting sqref="E4:E15">
    <cfRule type="cellIs" dxfId="2" priority="2" stopIfTrue="1" operator="lessThan">
      <formula>0</formula>
    </cfRule>
  </conditionalFormatting>
  <conditionalFormatting sqref="E13:E15">
    <cfRule type="cellIs" dxfId="2" priority="1" stopIfTrue="1" operator="lessThan">
      <formula>0</formula>
    </cfRule>
  </conditionalFormatting>
  <printOptions horizontalCentered="1"/>
  <pageMargins left="0.472222222222222" right="0.393055555555556" top="0.747916666666667" bottom="0.747916666666667" header="0.314583333333333" footer="0.314583333333333"/>
  <pageSetup paperSize="9" scale="75" orientation="portrait" horizontalDpi="600"/>
  <headerFooter alignWithMargins="0">
    <oddFooter>&amp;C&amp;16-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4">
    <tabColor rgb="FF00B0F0"/>
  </sheetPr>
  <dimension ref="A1:E54"/>
  <sheetViews>
    <sheetView showGridLines="0" showZeros="0" view="pageBreakPreview" zoomScaleNormal="100" topLeftCell="A7" workbookViewId="0">
      <selection activeCell="B38" sqref="B38"/>
    </sheetView>
  </sheetViews>
  <sheetFormatPr defaultColWidth="9" defaultRowHeight="14.25" outlineLevelCol="4"/>
  <cols>
    <col min="1" max="1" width="50.775" style="144" customWidth="1"/>
    <col min="2" max="4" width="20.6333333333333" style="144" customWidth="1"/>
    <col min="5" max="5" width="4.21666666666667" style="144" hidden="1" customWidth="1"/>
    <col min="6" max="6" width="13.775" style="144"/>
    <col min="7" max="16384" width="9" style="144"/>
  </cols>
  <sheetData>
    <row r="1" ht="45" customHeight="1" spans="1:4">
      <c r="A1" s="170" t="s">
        <v>602</v>
      </c>
      <c r="B1" s="170"/>
      <c r="C1" s="170"/>
      <c r="D1" s="170"/>
    </row>
    <row r="2" ht="20.1" customHeight="1" spans="1:4">
      <c r="A2" s="171"/>
      <c r="B2" s="172"/>
      <c r="C2" s="173"/>
      <c r="D2" s="174" t="s">
        <v>603</v>
      </c>
    </row>
    <row r="3" ht="45" customHeight="1" spans="1:5">
      <c r="A3" s="175" t="s">
        <v>604</v>
      </c>
      <c r="B3" s="90" t="s">
        <v>5</v>
      </c>
      <c r="C3" s="90" t="s">
        <v>6</v>
      </c>
      <c r="D3" s="91" t="s">
        <v>7</v>
      </c>
      <c r="E3" s="144" t="s">
        <v>8</v>
      </c>
    </row>
    <row r="4" ht="36" customHeight="1" spans="1:5">
      <c r="A4" s="134" t="s">
        <v>605</v>
      </c>
      <c r="B4" s="176"/>
      <c r="C4" s="176"/>
      <c r="D4" s="95" t="str">
        <f>IF(B4=0,"",(C4-B4)/B4)</f>
        <v/>
      </c>
      <c r="E4" s="177" t="str">
        <f t="shared" ref="E4:E41" si="0">IF(A4&lt;&gt;"",IF(SUM(B4:C4)&lt;&gt;0,"是","否"),"是")</f>
        <v>否</v>
      </c>
    </row>
    <row r="5" ht="36" customHeight="1" spans="1:5">
      <c r="A5" s="157" t="s">
        <v>606</v>
      </c>
      <c r="B5" s="178"/>
      <c r="C5" s="179"/>
      <c r="D5" s="95" t="str">
        <f t="shared" ref="D5:D19" si="1">IF(B5=0,"",(C5-B5)/B5)</f>
        <v/>
      </c>
      <c r="E5" s="177" t="str">
        <f t="shared" si="0"/>
        <v>否</v>
      </c>
    </row>
    <row r="6" ht="36" customHeight="1" spans="1:5">
      <c r="A6" s="157" t="s">
        <v>607</v>
      </c>
      <c r="B6" s="178"/>
      <c r="C6" s="178"/>
      <c r="D6" s="95" t="str">
        <f t="shared" si="1"/>
        <v/>
      </c>
      <c r="E6" s="177" t="str">
        <f t="shared" si="0"/>
        <v>否</v>
      </c>
    </row>
    <row r="7" ht="36" customHeight="1" spans="1:5">
      <c r="A7" s="157" t="s">
        <v>608</v>
      </c>
      <c r="B7" s="180"/>
      <c r="C7" s="179"/>
      <c r="D7" s="95" t="str">
        <f t="shared" si="1"/>
        <v/>
      </c>
      <c r="E7" s="177" t="str">
        <f t="shared" si="0"/>
        <v>否</v>
      </c>
    </row>
    <row r="8" ht="36" customHeight="1" spans="1:5">
      <c r="A8" s="157" t="s">
        <v>609</v>
      </c>
      <c r="B8" s="178"/>
      <c r="C8" s="179"/>
      <c r="D8" s="95" t="str">
        <f t="shared" si="1"/>
        <v/>
      </c>
      <c r="E8" s="177" t="str">
        <f t="shared" si="0"/>
        <v>否</v>
      </c>
    </row>
    <row r="9" ht="36" customHeight="1" spans="1:5">
      <c r="A9" s="157" t="s">
        <v>610</v>
      </c>
      <c r="B9" s="180"/>
      <c r="C9" s="179"/>
      <c r="D9" s="95" t="str">
        <f t="shared" si="1"/>
        <v/>
      </c>
      <c r="E9" s="177" t="str">
        <f t="shared" si="0"/>
        <v>否</v>
      </c>
    </row>
    <row r="10" ht="36" customHeight="1" spans="1:5">
      <c r="A10" s="157" t="s">
        <v>611</v>
      </c>
      <c r="B10" s="178"/>
      <c r="C10" s="179"/>
      <c r="D10" s="95" t="str">
        <f t="shared" si="1"/>
        <v/>
      </c>
      <c r="E10" s="177" t="str">
        <f t="shared" si="0"/>
        <v>否</v>
      </c>
    </row>
    <row r="11" ht="36" customHeight="1" spans="1:5">
      <c r="A11" s="157" t="s">
        <v>612</v>
      </c>
      <c r="B11" s="178"/>
      <c r="C11" s="179"/>
      <c r="D11" s="95" t="str">
        <f t="shared" si="1"/>
        <v/>
      </c>
      <c r="E11" s="177" t="str">
        <f t="shared" si="0"/>
        <v>否</v>
      </c>
    </row>
    <row r="12" ht="36" customHeight="1" spans="1:5">
      <c r="A12" s="157" t="s">
        <v>613</v>
      </c>
      <c r="B12" s="178"/>
      <c r="C12" s="179"/>
      <c r="D12" s="95" t="str">
        <f t="shared" si="1"/>
        <v/>
      </c>
      <c r="E12" s="177" t="str">
        <f t="shared" si="0"/>
        <v>否</v>
      </c>
    </row>
    <row r="13" ht="36" customHeight="1" spans="1:5">
      <c r="A13" s="157" t="s">
        <v>614</v>
      </c>
      <c r="B13" s="181"/>
      <c r="C13" s="178"/>
      <c r="D13" s="95" t="str">
        <f t="shared" si="1"/>
        <v/>
      </c>
      <c r="E13" s="177" t="str">
        <f t="shared" si="0"/>
        <v>否</v>
      </c>
    </row>
    <row r="14" ht="36" customHeight="1" spans="1:5">
      <c r="A14" s="157" t="s">
        <v>615</v>
      </c>
      <c r="B14" s="181"/>
      <c r="C14" s="179"/>
      <c r="D14" s="95" t="str">
        <f t="shared" si="1"/>
        <v/>
      </c>
      <c r="E14" s="177" t="str">
        <f t="shared" si="0"/>
        <v>否</v>
      </c>
    </row>
    <row r="15" ht="36" customHeight="1" spans="1:5">
      <c r="A15" s="157" t="s">
        <v>616</v>
      </c>
      <c r="B15" s="181"/>
      <c r="C15" s="182"/>
      <c r="D15" s="95" t="str">
        <f t="shared" si="1"/>
        <v/>
      </c>
      <c r="E15" s="177" t="str">
        <f t="shared" si="0"/>
        <v>否</v>
      </c>
    </row>
    <row r="16" ht="36" customHeight="1" spans="1:5">
      <c r="A16" s="157" t="s">
        <v>617</v>
      </c>
      <c r="B16" s="181"/>
      <c r="C16" s="182"/>
      <c r="D16" s="95" t="str">
        <f t="shared" si="1"/>
        <v/>
      </c>
      <c r="E16" s="177" t="str">
        <f t="shared" si="0"/>
        <v>否</v>
      </c>
    </row>
    <row r="17" ht="36" customHeight="1" spans="1:5">
      <c r="A17" s="157" t="s">
        <v>618</v>
      </c>
      <c r="B17" s="178"/>
      <c r="C17" s="179"/>
      <c r="D17" s="95" t="str">
        <f t="shared" si="1"/>
        <v/>
      </c>
      <c r="E17" s="177" t="str">
        <f t="shared" si="0"/>
        <v>否</v>
      </c>
    </row>
    <row r="18" ht="36" customHeight="1" spans="1:5">
      <c r="A18" s="157" t="s">
        <v>619</v>
      </c>
      <c r="B18" s="181"/>
      <c r="C18" s="182"/>
      <c r="D18" s="95" t="str">
        <f t="shared" si="1"/>
        <v/>
      </c>
      <c r="E18" s="177" t="str">
        <f t="shared" si="0"/>
        <v>否</v>
      </c>
    </row>
    <row r="19" ht="36" customHeight="1" spans="1:5">
      <c r="A19" s="157" t="s">
        <v>620</v>
      </c>
      <c r="B19" s="181"/>
      <c r="C19" s="182"/>
      <c r="D19" s="95" t="str">
        <f t="shared" si="1"/>
        <v/>
      </c>
      <c r="E19" s="177" t="str">
        <f t="shared" si="0"/>
        <v>否</v>
      </c>
    </row>
    <row r="20" ht="36" hidden="1" customHeight="1" spans="1:5">
      <c r="A20" s="157" t="s">
        <v>621</v>
      </c>
      <c r="B20" s="178"/>
      <c r="C20" s="182"/>
      <c r="D20" s="183" t="str">
        <f>IF(B20&gt;0,C20/B20-1,IF(B20&lt;0,-(C20/B20-1),""))</f>
        <v/>
      </c>
      <c r="E20" s="177" t="str">
        <f t="shared" si="0"/>
        <v>否</v>
      </c>
    </row>
    <row r="21" ht="36" customHeight="1" spans="1:5">
      <c r="A21" s="157" t="s">
        <v>622</v>
      </c>
      <c r="B21" s="181"/>
      <c r="C21" s="179"/>
      <c r="D21" s="95" t="str">
        <f t="shared" ref="D21:D39" si="2">IF(B21=0,"",(C21-B21)/B21)</f>
        <v/>
      </c>
      <c r="E21" s="177" t="str">
        <f t="shared" si="0"/>
        <v>否</v>
      </c>
    </row>
    <row r="22" ht="36" customHeight="1" spans="1:5">
      <c r="A22" s="157" t="s">
        <v>623</v>
      </c>
      <c r="B22" s="181"/>
      <c r="C22" s="179"/>
      <c r="D22" s="95" t="str">
        <f t="shared" si="2"/>
        <v/>
      </c>
      <c r="E22" s="177" t="str">
        <f t="shared" si="0"/>
        <v>否</v>
      </c>
    </row>
    <row r="23" ht="36" customHeight="1" spans="1:5">
      <c r="A23" s="134" t="s">
        <v>624</v>
      </c>
      <c r="B23" s="176"/>
      <c r="C23" s="176"/>
      <c r="D23" s="95" t="str">
        <f t="shared" si="2"/>
        <v/>
      </c>
      <c r="E23" s="177" t="str">
        <f t="shared" si="0"/>
        <v>否</v>
      </c>
    </row>
    <row r="24" ht="36" customHeight="1" spans="1:5">
      <c r="A24" s="184" t="s">
        <v>625</v>
      </c>
      <c r="B24" s="181"/>
      <c r="C24" s="179"/>
      <c r="D24" s="95" t="str">
        <f t="shared" si="2"/>
        <v/>
      </c>
      <c r="E24" s="177" t="str">
        <f t="shared" si="0"/>
        <v>否</v>
      </c>
    </row>
    <row r="25" ht="36" customHeight="1" spans="1:5">
      <c r="A25" s="184" t="s">
        <v>626</v>
      </c>
      <c r="B25" s="181"/>
      <c r="C25" s="179"/>
      <c r="D25" s="95" t="str">
        <f t="shared" si="2"/>
        <v/>
      </c>
      <c r="E25" s="177" t="str">
        <f t="shared" si="0"/>
        <v>否</v>
      </c>
    </row>
    <row r="26" ht="36" customHeight="1" spans="1:5">
      <c r="A26" s="184" t="s">
        <v>627</v>
      </c>
      <c r="B26" s="181"/>
      <c r="C26" s="179"/>
      <c r="D26" s="95" t="str">
        <f t="shared" si="2"/>
        <v/>
      </c>
      <c r="E26" s="177" t="str">
        <f t="shared" si="0"/>
        <v>否</v>
      </c>
    </row>
    <row r="27" ht="36" customHeight="1" spans="1:5">
      <c r="A27" s="184" t="s">
        <v>628</v>
      </c>
      <c r="B27" s="181"/>
      <c r="C27" s="179"/>
      <c r="D27" s="95" t="str">
        <f t="shared" si="2"/>
        <v/>
      </c>
      <c r="E27" s="177" t="str">
        <f t="shared" si="0"/>
        <v>否</v>
      </c>
    </row>
    <row r="28" ht="36" customHeight="1" spans="1:5">
      <c r="A28" s="134" t="s">
        <v>629</v>
      </c>
      <c r="B28" s="176"/>
      <c r="C28" s="176"/>
      <c r="D28" s="95" t="str">
        <f t="shared" si="2"/>
        <v/>
      </c>
      <c r="E28" s="177" t="str">
        <f t="shared" si="0"/>
        <v>否</v>
      </c>
    </row>
    <row r="29" ht="36" customHeight="1" spans="1:5">
      <c r="A29" s="184" t="s">
        <v>630</v>
      </c>
      <c r="B29" s="181"/>
      <c r="C29" s="179"/>
      <c r="D29" s="95" t="str">
        <f t="shared" si="2"/>
        <v/>
      </c>
      <c r="E29" s="177" t="str">
        <f t="shared" si="0"/>
        <v>否</v>
      </c>
    </row>
    <row r="30" ht="36" customHeight="1" spans="1:5">
      <c r="A30" s="184" t="s">
        <v>631</v>
      </c>
      <c r="B30" s="178"/>
      <c r="C30" s="179"/>
      <c r="D30" s="95" t="str">
        <f t="shared" si="2"/>
        <v/>
      </c>
      <c r="E30" s="177" t="str">
        <f t="shared" si="0"/>
        <v>否</v>
      </c>
    </row>
    <row r="31" ht="36" customHeight="1" spans="1:5">
      <c r="A31" s="184" t="s">
        <v>632</v>
      </c>
      <c r="B31" s="181"/>
      <c r="C31" s="179"/>
      <c r="D31" s="95" t="str">
        <f t="shared" si="2"/>
        <v/>
      </c>
      <c r="E31" s="177" t="str">
        <f t="shared" si="0"/>
        <v>否</v>
      </c>
    </row>
    <row r="32" ht="36" customHeight="1" spans="1:5">
      <c r="A32" s="134" t="s">
        <v>633</v>
      </c>
      <c r="B32" s="176"/>
      <c r="C32" s="176"/>
      <c r="D32" s="95" t="str">
        <f t="shared" si="2"/>
        <v/>
      </c>
      <c r="E32" s="177" t="str">
        <f t="shared" si="0"/>
        <v>否</v>
      </c>
    </row>
    <row r="33" ht="36" customHeight="1" spans="1:5">
      <c r="A33" s="184" t="s">
        <v>634</v>
      </c>
      <c r="B33" s="178"/>
      <c r="C33" s="185"/>
      <c r="D33" s="95" t="str">
        <f t="shared" si="2"/>
        <v/>
      </c>
      <c r="E33" s="177" t="str">
        <f t="shared" si="0"/>
        <v>否</v>
      </c>
    </row>
    <row r="34" ht="36" customHeight="1" spans="1:5">
      <c r="A34" s="184" t="s">
        <v>635</v>
      </c>
      <c r="B34" s="181"/>
      <c r="C34" s="185"/>
      <c r="D34" s="95" t="str">
        <f t="shared" si="2"/>
        <v/>
      </c>
      <c r="E34" s="177" t="str">
        <f t="shared" si="0"/>
        <v>否</v>
      </c>
    </row>
    <row r="35" ht="36" customHeight="1" spans="1:5">
      <c r="A35" s="184" t="s">
        <v>636</v>
      </c>
      <c r="B35" s="181"/>
      <c r="C35" s="182"/>
      <c r="D35" s="95" t="str">
        <f t="shared" si="2"/>
        <v/>
      </c>
      <c r="E35" s="177" t="str">
        <f t="shared" si="0"/>
        <v>否</v>
      </c>
    </row>
    <row r="36" ht="36" customHeight="1" spans="1:5">
      <c r="A36" s="134" t="s">
        <v>637</v>
      </c>
      <c r="B36" s="186">
        <v>67</v>
      </c>
      <c r="C36" s="187">
        <v>10</v>
      </c>
      <c r="D36" s="95">
        <f t="shared" si="2"/>
        <v>-0.851</v>
      </c>
      <c r="E36" s="177" t="str">
        <f t="shared" si="0"/>
        <v>是</v>
      </c>
    </row>
    <row r="37" ht="36" customHeight="1" spans="1:5">
      <c r="A37" s="158" t="s">
        <v>638</v>
      </c>
      <c r="B37" s="176">
        <f>SUBTOTAL(9,B36:B36)</f>
        <v>67</v>
      </c>
      <c r="C37" s="176">
        <f>SUBTOTAL(9,C36:C36)</f>
        <v>10</v>
      </c>
      <c r="D37" s="95">
        <f t="shared" si="2"/>
        <v>-0.851</v>
      </c>
      <c r="E37" s="177" t="str">
        <f t="shared" si="0"/>
        <v>是</v>
      </c>
    </row>
    <row r="38" ht="36" customHeight="1" spans="1:5">
      <c r="A38" s="188" t="s">
        <v>55</v>
      </c>
      <c r="B38" s="178">
        <v>20</v>
      </c>
      <c r="C38" s="185">
        <v>32</v>
      </c>
      <c r="D38" s="95">
        <f t="shared" si="2"/>
        <v>0.6</v>
      </c>
      <c r="E38" s="177" t="str">
        <f t="shared" si="0"/>
        <v>是</v>
      </c>
    </row>
    <row r="39" ht="36" customHeight="1" spans="1:5">
      <c r="A39" s="189" t="s">
        <v>639</v>
      </c>
      <c r="B39" s="176"/>
      <c r="C39" s="187"/>
      <c r="D39" s="95" t="str">
        <f t="shared" si="2"/>
        <v/>
      </c>
      <c r="E39" s="177" t="str">
        <f t="shared" si="0"/>
        <v>否</v>
      </c>
    </row>
    <row r="40" ht="36" hidden="1" customHeight="1" spans="1:5">
      <c r="A40" s="188" t="s">
        <v>640</v>
      </c>
      <c r="B40" s="178"/>
      <c r="C40" s="185"/>
      <c r="D40" s="95"/>
      <c r="E40" s="177" t="str">
        <f t="shared" si="0"/>
        <v>否</v>
      </c>
    </row>
    <row r="41" ht="36" customHeight="1" spans="1:5">
      <c r="A41" s="158" t="s">
        <v>62</v>
      </c>
      <c r="B41" s="176">
        <f>B37+B38</f>
        <v>87</v>
      </c>
      <c r="C41" s="176">
        <f>C37+C38</f>
        <v>42</v>
      </c>
      <c r="D41" s="95">
        <f>IF(B41=0,"",(C41-B41)/B41)</f>
        <v>-0.517</v>
      </c>
      <c r="E41" s="177" t="str">
        <f t="shared" si="0"/>
        <v>是</v>
      </c>
    </row>
    <row r="42" spans="2:2">
      <c r="B42" s="169"/>
    </row>
    <row r="43" spans="2:3">
      <c r="B43" s="169"/>
      <c r="C43" s="169"/>
    </row>
    <row r="44" spans="2:2">
      <c r="B44" s="169"/>
    </row>
    <row r="45" spans="2:3">
      <c r="B45" s="169"/>
      <c r="C45" s="169"/>
    </row>
    <row r="46" spans="2:2">
      <c r="B46" s="169"/>
    </row>
    <row r="47" spans="2:2">
      <c r="B47" s="169"/>
    </row>
    <row r="48" spans="2:3">
      <c r="B48" s="169"/>
      <c r="C48" s="169"/>
    </row>
    <row r="49" spans="2:2">
      <c r="B49" s="169"/>
    </row>
    <row r="50" spans="2:2">
      <c r="B50" s="169"/>
    </row>
    <row r="51" spans="2:2">
      <c r="B51" s="169"/>
    </row>
    <row r="52" spans="2:2">
      <c r="B52" s="169"/>
    </row>
    <row r="53" spans="2:3">
      <c r="B53" s="169"/>
      <c r="C53" s="169"/>
    </row>
    <row r="54" spans="2:2">
      <c r="B54" s="169"/>
    </row>
  </sheetData>
  <autoFilter ref="A3:E41">
    <filterColumn colId="4">
      <customFilters>
        <customFilter operator="equal" val="是"/>
      </customFilters>
    </filterColumn>
    <extLst/>
  </autoFilter>
  <mergeCells count="1">
    <mergeCell ref="A1:D1"/>
  </mergeCells>
  <conditionalFormatting sqref="E3:F4 F5:F39 E5:E41">
    <cfRule type="cellIs" dxfId="3" priority="2" stopIfTrue="1" operator="lessThanOrEqual">
      <formula>-1</formula>
    </cfRule>
  </conditionalFormatting>
  <conditionalFormatting sqref="E4:F4 F5:F7 E5:E41">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5">
    <tabColor rgb="FF00B0F0"/>
  </sheetPr>
  <dimension ref="A1:E41"/>
  <sheetViews>
    <sheetView showGridLines="0" showZeros="0" view="pageBreakPreview" zoomScaleNormal="100" workbookViewId="0">
      <selection activeCell="B11" sqref="B11"/>
    </sheetView>
  </sheetViews>
  <sheetFormatPr defaultColWidth="9" defaultRowHeight="14.25" outlineLevelCol="4"/>
  <cols>
    <col min="1" max="1" width="50.775" style="143" customWidth="1"/>
    <col min="2" max="2" width="20.6333333333333" style="143" customWidth="1"/>
    <col min="3" max="3" width="20.6333333333333" style="144" customWidth="1"/>
    <col min="4" max="4" width="20.6333333333333" style="143" customWidth="1"/>
    <col min="5" max="5" width="4.775" style="143" hidden="1" customWidth="1"/>
    <col min="6" max="16384" width="9" style="143"/>
  </cols>
  <sheetData>
    <row r="1" ht="45" customHeight="1" spans="1:5">
      <c r="A1" s="145" t="s">
        <v>641</v>
      </c>
      <c r="B1" s="145"/>
      <c r="C1" s="145"/>
      <c r="D1" s="145"/>
      <c r="E1" s="146"/>
    </row>
    <row r="2" ht="20.1" customHeight="1" spans="1:5">
      <c r="A2" s="147"/>
      <c r="B2" s="147"/>
      <c r="C2" s="147"/>
      <c r="D2" s="148" t="s">
        <v>2</v>
      </c>
      <c r="E2" s="149"/>
    </row>
    <row r="3" ht="45" customHeight="1" spans="1:5">
      <c r="A3" s="150" t="s">
        <v>4</v>
      </c>
      <c r="B3" s="90" t="s">
        <v>5</v>
      </c>
      <c r="C3" s="90" t="s">
        <v>6</v>
      </c>
      <c r="D3" s="91" t="s">
        <v>7</v>
      </c>
      <c r="E3" s="151" t="s">
        <v>8</v>
      </c>
    </row>
    <row r="4" ht="35.1" customHeight="1" spans="1:5">
      <c r="A4" s="134" t="s">
        <v>642</v>
      </c>
      <c r="B4" s="152">
        <f>SUBTOTAL(9,B5:B10)</f>
        <v>20</v>
      </c>
      <c r="C4" s="152">
        <f>SUBTOTAL(9,C5:C10)</f>
        <v>32</v>
      </c>
      <c r="D4" s="95">
        <f>IF(B4=0,"",(C4-B4)/B4)</f>
        <v>0.6</v>
      </c>
      <c r="E4" s="153" t="str">
        <f t="shared" ref="E4:E28" si="0">IF(A4&lt;&gt;"",IF(SUM(B4:C4)&lt;&gt;0,"是","否"),"是")</f>
        <v>是</v>
      </c>
    </row>
    <row r="5" ht="35.1" customHeight="1" spans="1:5">
      <c r="A5" s="136" t="s">
        <v>643</v>
      </c>
      <c r="B5" s="154"/>
      <c r="C5" s="154"/>
      <c r="D5" s="95" t="str">
        <f>IF(B5=0,"",(C5-B5)/B5)</f>
        <v/>
      </c>
      <c r="E5" s="153" t="str">
        <f t="shared" si="0"/>
        <v>否</v>
      </c>
    </row>
    <row r="6" ht="35.1" customHeight="1" spans="1:5">
      <c r="A6" s="136" t="s">
        <v>644</v>
      </c>
      <c r="B6" s="154"/>
      <c r="C6" s="154"/>
      <c r="D6" s="95" t="str">
        <f>IF(B6=0,"",(C6-B6)/B6)</f>
        <v/>
      </c>
      <c r="E6" s="153" t="str">
        <f t="shared" si="0"/>
        <v>否</v>
      </c>
    </row>
    <row r="7" ht="35.1" customHeight="1" spans="1:5">
      <c r="A7" s="136" t="s">
        <v>645</v>
      </c>
      <c r="B7" s="154">
        <v>20</v>
      </c>
      <c r="C7" s="154">
        <v>32</v>
      </c>
      <c r="D7" s="95">
        <f>IF(B7=0,"",(C7-B7)/B7)</f>
        <v>0.6</v>
      </c>
      <c r="E7" s="153" t="str">
        <f t="shared" si="0"/>
        <v>是</v>
      </c>
    </row>
    <row r="8" ht="35.1" customHeight="1" spans="1:5">
      <c r="A8" s="136" t="s">
        <v>646</v>
      </c>
      <c r="B8" s="154"/>
      <c r="C8" s="154"/>
      <c r="D8" s="95" t="str">
        <f>IF(B8=0,"",(C8-B8)/B8)</f>
        <v/>
      </c>
      <c r="E8" s="153" t="str">
        <f t="shared" si="0"/>
        <v>否</v>
      </c>
    </row>
    <row r="9" ht="35.1" hidden="1" customHeight="1" spans="1:5">
      <c r="A9" s="136" t="s">
        <v>647</v>
      </c>
      <c r="B9" s="154"/>
      <c r="C9" s="154"/>
      <c r="D9" s="155" t="str">
        <f>IF(B9&gt;0,C9/B9-1,IF(B9&lt;0,-(C9/B9-1),""))</f>
        <v/>
      </c>
      <c r="E9" s="153" t="str">
        <f t="shared" si="0"/>
        <v>否</v>
      </c>
    </row>
    <row r="10" ht="35.1" customHeight="1" spans="1:5">
      <c r="A10" s="136" t="s">
        <v>648</v>
      </c>
      <c r="B10" s="154"/>
      <c r="C10" s="154"/>
      <c r="D10" s="95" t="str">
        <f>IF(B10=0,"",(C10-B10)/B10)</f>
        <v/>
      </c>
      <c r="E10" s="153" t="str">
        <f t="shared" si="0"/>
        <v>否</v>
      </c>
    </row>
    <row r="11" ht="35.1" customHeight="1" spans="1:5">
      <c r="A11" s="134" t="s">
        <v>649</v>
      </c>
      <c r="B11" s="156"/>
      <c r="C11" s="156"/>
      <c r="D11" s="95" t="str">
        <f>IF(B11=0,"",(C11-B11)/B11)</f>
        <v/>
      </c>
      <c r="E11" s="153" t="str">
        <f t="shared" si="0"/>
        <v>否</v>
      </c>
    </row>
    <row r="12" ht="35.1" customHeight="1" spans="1:5">
      <c r="A12" s="136" t="s">
        <v>650</v>
      </c>
      <c r="B12" s="154"/>
      <c r="C12" s="154"/>
      <c r="D12" s="95" t="str">
        <f>IF(B12=0,"",(C12-B12)/B12)</f>
        <v/>
      </c>
      <c r="E12" s="153" t="str">
        <f t="shared" si="0"/>
        <v>否</v>
      </c>
    </row>
    <row r="13" ht="35.1" customHeight="1" spans="1:5">
      <c r="A13" s="136" t="s">
        <v>651</v>
      </c>
      <c r="B13" s="154"/>
      <c r="C13" s="154"/>
      <c r="D13" s="95" t="str">
        <f>IF(B13=0,"",(C13-B13)/B13)</f>
        <v/>
      </c>
      <c r="E13" s="153" t="str">
        <f t="shared" si="0"/>
        <v>否</v>
      </c>
    </row>
    <row r="14" ht="35.1" hidden="1" customHeight="1" spans="1:5">
      <c r="A14" s="136" t="s">
        <v>652</v>
      </c>
      <c r="B14" s="154"/>
      <c r="C14" s="154"/>
      <c r="D14" s="155" t="str">
        <f>IF(B14&gt;0,C14/B14-1,IF(B14&lt;0,-(C14/B14-1),""))</f>
        <v/>
      </c>
      <c r="E14" s="153" t="str">
        <f t="shared" si="0"/>
        <v>否</v>
      </c>
    </row>
    <row r="15" ht="35.1" hidden="1" customHeight="1" spans="1:5">
      <c r="A15" s="136" t="s">
        <v>653</v>
      </c>
      <c r="B15" s="154"/>
      <c r="C15" s="154"/>
      <c r="D15" s="155" t="str">
        <f>IF(B15&gt;0,C15/B15-1,IF(B15&lt;0,-(C15/B15-1),""))</f>
        <v/>
      </c>
      <c r="E15" s="153" t="str">
        <f t="shared" si="0"/>
        <v>否</v>
      </c>
    </row>
    <row r="16" ht="35.1" customHeight="1" spans="1:5">
      <c r="A16" s="136" t="s">
        <v>654</v>
      </c>
      <c r="B16" s="154"/>
      <c r="C16" s="154"/>
      <c r="D16" s="95" t="str">
        <f t="shared" ref="D16:D24" si="1">IF(B16=0,"",(C16-B16)/B16)</f>
        <v/>
      </c>
      <c r="E16" s="153" t="str">
        <f t="shared" si="0"/>
        <v>否</v>
      </c>
    </row>
    <row r="17" s="142" customFormat="1" ht="35.1" customHeight="1" spans="1:5">
      <c r="A17" s="134" t="s">
        <v>655</v>
      </c>
      <c r="B17" s="156"/>
      <c r="C17" s="156"/>
      <c r="D17" s="95" t="str">
        <f t="shared" si="1"/>
        <v/>
      </c>
      <c r="E17" s="153" t="str">
        <f t="shared" si="0"/>
        <v>否</v>
      </c>
    </row>
    <row r="18" ht="35.1" customHeight="1" spans="1:5">
      <c r="A18" s="136" t="s">
        <v>656</v>
      </c>
      <c r="B18" s="154"/>
      <c r="C18" s="154"/>
      <c r="D18" s="95" t="str">
        <f t="shared" si="1"/>
        <v/>
      </c>
      <c r="E18" s="153" t="str">
        <f t="shared" si="0"/>
        <v>否</v>
      </c>
    </row>
    <row r="19" ht="35.1" customHeight="1" spans="1:5">
      <c r="A19" s="134" t="s">
        <v>657</v>
      </c>
      <c r="B19" s="156"/>
      <c r="C19" s="156"/>
      <c r="D19" s="95" t="str">
        <f t="shared" si="1"/>
        <v/>
      </c>
      <c r="E19" s="153" t="str">
        <f t="shared" si="0"/>
        <v>否</v>
      </c>
    </row>
    <row r="20" ht="35.1" customHeight="1" spans="1:5">
      <c r="A20" s="157" t="s">
        <v>658</v>
      </c>
      <c r="B20" s="154"/>
      <c r="C20" s="154"/>
      <c r="D20" s="95" t="str">
        <f t="shared" si="1"/>
        <v/>
      </c>
      <c r="E20" s="153" t="str">
        <f t="shared" si="0"/>
        <v>否</v>
      </c>
    </row>
    <row r="21" ht="35.1" customHeight="1" spans="1:5">
      <c r="A21" s="134" t="s">
        <v>659</v>
      </c>
      <c r="B21" s="156"/>
      <c r="C21" s="156"/>
      <c r="D21" s="95" t="str">
        <f t="shared" si="1"/>
        <v/>
      </c>
      <c r="E21" s="153" t="str">
        <f t="shared" si="0"/>
        <v>否</v>
      </c>
    </row>
    <row r="22" ht="35.1" customHeight="1" spans="1:5">
      <c r="A22" s="136" t="s">
        <v>660</v>
      </c>
      <c r="B22" s="154"/>
      <c r="C22" s="154"/>
      <c r="D22" s="95" t="str">
        <f t="shared" si="1"/>
        <v/>
      </c>
      <c r="E22" s="153" t="str">
        <f t="shared" si="0"/>
        <v>否</v>
      </c>
    </row>
    <row r="23" ht="35.1" customHeight="1" spans="1:5">
      <c r="A23" s="158" t="s">
        <v>661</v>
      </c>
      <c r="B23" s="156">
        <f>B4</f>
        <v>20</v>
      </c>
      <c r="C23" s="156">
        <f>C4</f>
        <v>32</v>
      </c>
      <c r="D23" s="95">
        <f t="shared" si="1"/>
        <v>0.6</v>
      </c>
      <c r="E23" s="153" t="str">
        <f t="shared" si="0"/>
        <v>是</v>
      </c>
    </row>
    <row r="24" ht="35.1" customHeight="1" spans="1:5">
      <c r="A24" s="159" t="s">
        <v>90</v>
      </c>
      <c r="B24" s="156">
        <f>SUBTOTAL(9,B26:B26)</f>
        <v>67</v>
      </c>
      <c r="C24" s="156">
        <f>SUBTOTAL(9,C26:C26)</f>
        <v>10</v>
      </c>
      <c r="D24" s="95">
        <f t="shared" si="1"/>
        <v>-0.851</v>
      </c>
      <c r="E24" s="153" t="str">
        <f t="shared" si="0"/>
        <v>是</v>
      </c>
    </row>
    <row r="25" ht="35.1" hidden="1" customHeight="1" spans="1:5">
      <c r="A25" s="160" t="s">
        <v>662</v>
      </c>
      <c r="B25" s="154"/>
      <c r="C25" s="154"/>
      <c r="D25" s="161"/>
      <c r="E25" s="153" t="str">
        <f t="shared" si="0"/>
        <v>否</v>
      </c>
    </row>
    <row r="26" ht="35.1" customHeight="1" spans="1:5">
      <c r="A26" s="162" t="s">
        <v>663</v>
      </c>
      <c r="B26" s="163">
        <v>67</v>
      </c>
      <c r="C26" s="163">
        <v>10</v>
      </c>
      <c r="D26" s="95">
        <f>IF(B26=0,"",(C26-B26)/B26)</f>
        <v>-0.851</v>
      </c>
      <c r="E26" s="153" t="str">
        <f t="shared" si="0"/>
        <v>是</v>
      </c>
    </row>
    <row r="27" ht="35.1" customHeight="1" spans="1:5">
      <c r="A27" s="164" t="s">
        <v>664</v>
      </c>
      <c r="B27" s="165"/>
      <c r="C27" s="165"/>
      <c r="D27" s="95" t="str">
        <f>IF(B27=0,"",(C27-B27)/B27)</f>
        <v/>
      </c>
      <c r="E27" s="153" t="str">
        <f t="shared" si="0"/>
        <v>否</v>
      </c>
    </row>
    <row r="28" ht="35.1" customHeight="1" spans="1:5">
      <c r="A28" s="166" t="s">
        <v>97</v>
      </c>
      <c r="B28" s="167">
        <f>B23+B24</f>
        <v>87</v>
      </c>
      <c r="C28" s="167">
        <f>C23+C24</f>
        <v>42</v>
      </c>
      <c r="D28" s="95">
        <f>IF(B28=0,"",(C28-B28)/B28)</f>
        <v>-0.517</v>
      </c>
      <c r="E28" s="153" t="str">
        <f t="shared" si="0"/>
        <v>是</v>
      </c>
    </row>
    <row r="29" spans="2:2">
      <c r="B29" s="168"/>
    </row>
    <row r="30" spans="2:3">
      <c r="B30" s="168"/>
      <c r="C30" s="169"/>
    </row>
    <row r="31" spans="2:2">
      <c r="B31" s="168"/>
    </row>
    <row r="32" spans="2:3">
      <c r="B32" s="168"/>
      <c r="C32" s="169"/>
    </row>
    <row r="33" spans="2:2">
      <c r="B33" s="168"/>
    </row>
    <row r="34" spans="2:2">
      <c r="B34" s="168"/>
    </row>
    <row r="35" spans="2:3">
      <c r="B35" s="168"/>
      <c r="C35" s="169"/>
    </row>
    <row r="36" spans="2:2">
      <c r="B36" s="168"/>
    </row>
    <row r="37" spans="2:2">
      <c r="B37" s="168"/>
    </row>
    <row r="38" spans="2:2">
      <c r="B38" s="168"/>
    </row>
    <row r="39" spans="2:2">
      <c r="B39" s="168"/>
    </row>
    <row r="40" spans="2:3">
      <c r="B40" s="168"/>
      <c r="C40" s="169"/>
    </row>
    <row r="41" spans="2:2">
      <c r="B41" s="168"/>
    </row>
  </sheetData>
  <autoFilter ref="A3:E28">
    <filterColumn colId="4">
      <customFilters>
        <customFilter operator="equal" val="是"/>
      </customFilters>
    </filterColumn>
    <extLst/>
  </autoFilter>
  <mergeCells count="1">
    <mergeCell ref="A1:D1"/>
  </mergeCells>
  <conditionalFormatting sqref="E29">
    <cfRule type="cellIs" dxfId="3" priority="1" stopIfTrue="1" operator="lessThanOrEqual">
      <formula>-1</formula>
    </cfRule>
  </conditionalFormatting>
  <conditionalFormatting sqref="E3:E29 D9 D14:D15 D25">
    <cfRule type="cellIs" dxfId="3"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4" orientation="portrait"/>
  <headerFooter alignWithMargins="0">
    <oddFooter>&amp;C&amp;16-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E55"/>
  <sheetViews>
    <sheetView showGridLines="0" showZeros="0" view="pageBreakPreview" zoomScaleNormal="100" topLeftCell="A31" workbookViewId="0">
      <selection activeCell="B30" sqref="B30"/>
    </sheetView>
  </sheetViews>
  <sheetFormatPr defaultColWidth="9" defaultRowHeight="14.25" outlineLevelCol="4"/>
  <cols>
    <col min="1" max="1" width="50.775" style="144" customWidth="1"/>
    <col min="2" max="4" width="20.6333333333333" style="144" customWidth="1"/>
    <col min="5" max="5" width="4.21666666666667" style="144" hidden="1" customWidth="1"/>
    <col min="6" max="6" width="13.775" style="144"/>
    <col min="7" max="16384" width="9" style="144"/>
  </cols>
  <sheetData>
    <row r="1" ht="45" customHeight="1" spans="1:4">
      <c r="A1" s="170" t="s">
        <v>665</v>
      </c>
      <c r="B1" s="170"/>
      <c r="C1" s="170"/>
      <c r="D1" s="170"/>
    </row>
    <row r="2" ht="20.1" customHeight="1" spans="1:4">
      <c r="A2" s="171"/>
      <c r="B2" s="172"/>
      <c r="C2" s="173"/>
      <c r="D2" s="174" t="s">
        <v>603</v>
      </c>
    </row>
    <row r="3" ht="45" customHeight="1" spans="1:5">
      <c r="A3" s="175" t="s">
        <v>604</v>
      </c>
      <c r="B3" s="90" t="s">
        <v>5</v>
      </c>
      <c r="C3" s="90" t="s">
        <v>6</v>
      </c>
      <c r="D3" s="91" t="s">
        <v>7</v>
      </c>
      <c r="E3" s="144" t="s">
        <v>8</v>
      </c>
    </row>
    <row r="4" ht="36" customHeight="1" spans="1:5">
      <c r="A4" s="134" t="s">
        <v>605</v>
      </c>
      <c r="B4" s="176"/>
      <c r="C4" s="176"/>
      <c r="D4" s="95" t="str">
        <f t="shared" ref="D4:D19" si="0">IF(B4=0,"",(C4-B4)/B4)</f>
        <v/>
      </c>
      <c r="E4" s="177" t="str">
        <f t="shared" ref="E4:E41" si="1">IF(A4&lt;&gt;"",IF(SUM(B4:C4)&lt;&gt;0,"是","否"),"是")</f>
        <v>否</v>
      </c>
    </row>
    <row r="5" ht="36" customHeight="1" spans="1:5">
      <c r="A5" s="157" t="s">
        <v>606</v>
      </c>
      <c r="B5" s="178"/>
      <c r="C5" s="179"/>
      <c r="D5" s="95" t="str">
        <f t="shared" si="0"/>
        <v/>
      </c>
      <c r="E5" s="177" t="str">
        <f t="shared" si="1"/>
        <v>否</v>
      </c>
    </row>
    <row r="6" ht="36" customHeight="1" spans="1:5">
      <c r="A6" s="157" t="s">
        <v>607</v>
      </c>
      <c r="B6" s="178"/>
      <c r="C6" s="178"/>
      <c r="D6" s="95" t="str">
        <f t="shared" si="0"/>
        <v/>
      </c>
      <c r="E6" s="177" t="str">
        <f t="shared" si="1"/>
        <v>否</v>
      </c>
    </row>
    <row r="7" ht="36" customHeight="1" spans="1:5">
      <c r="A7" s="157" t="s">
        <v>608</v>
      </c>
      <c r="B7" s="180"/>
      <c r="C7" s="179"/>
      <c r="D7" s="95" t="str">
        <f t="shared" si="0"/>
        <v/>
      </c>
      <c r="E7" s="177" t="str">
        <f t="shared" si="1"/>
        <v>否</v>
      </c>
    </row>
    <row r="8" ht="36" customHeight="1" spans="1:5">
      <c r="A8" s="157" t="s">
        <v>609</v>
      </c>
      <c r="B8" s="178"/>
      <c r="C8" s="179"/>
      <c r="D8" s="95" t="str">
        <f t="shared" si="0"/>
        <v/>
      </c>
      <c r="E8" s="177" t="str">
        <f t="shared" si="1"/>
        <v>否</v>
      </c>
    </row>
    <row r="9" ht="36" customHeight="1" spans="1:5">
      <c r="A9" s="157" t="s">
        <v>610</v>
      </c>
      <c r="B9" s="180"/>
      <c r="C9" s="179"/>
      <c r="D9" s="95" t="str">
        <f t="shared" si="0"/>
        <v/>
      </c>
      <c r="E9" s="177" t="str">
        <f t="shared" si="1"/>
        <v>否</v>
      </c>
    </row>
    <row r="10" ht="36" customHeight="1" spans="1:5">
      <c r="A10" s="157" t="s">
        <v>611</v>
      </c>
      <c r="B10" s="178"/>
      <c r="C10" s="179"/>
      <c r="D10" s="95" t="str">
        <f t="shared" si="0"/>
        <v/>
      </c>
      <c r="E10" s="177" t="str">
        <f t="shared" si="1"/>
        <v>否</v>
      </c>
    </row>
    <row r="11" ht="36" customHeight="1" spans="1:5">
      <c r="A11" s="157" t="s">
        <v>612</v>
      </c>
      <c r="B11" s="178"/>
      <c r="C11" s="179"/>
      <c r="D11" s="95" t="str">
        <f t="shared" si="0"/>
        <v/>
      </c>
      <c r="E11" s="177" t="str">
        <f t="shared" si="1"/>
        <v>否</v>
      </c>
    </row>
    <row r="12" ht="36" customHeight="1" spans="1:5">
      <c r="A12" s="157" t="s">
        <v>613</v>
      </c>
      <c r="B12" s="178"/>
      <c r="C12" s="179"/>
      <c r="D12" s="95" t="str">
        <f t="shared" si="0"/>
        <v/>
      </c>
      <c r="E12" s="177" t="str">
        <f t="shared" si="1"/>
        <v>否</v>
      </c>
    </row>
    <row r="13" ht="36" customHeight="1" spans="1:5">
      <c r="A13" s="157" t="s">
        <v>614</v>
      </c>
      <c r="B13" s="181"/>
      <c r="C13" s="178"/>
      <c r="D13" s="95" t="str">
        <f t="shared" si="0"/>
        <v/>
      </c>
      <c r="E13" s="177" t="str">
        <f t="shared" si="1"/>
        <v>否</v>
      </c>
    </row>
    <row r="14" ht="36" customHeight="1" spans="1:5">
      <c r="A14" s="157" t="s">
        <v>615</v>
      </c>
      <c r="B14" s="181"/>
      <c r="C14" s="179"/>
      <c r="D14" s="95" t="str">
        <f t="shared" si="0"/>
        <v/>
      </c>
      <c r="E14" s="177" t="str">
        <f t="shared" si="1"/>
        <v>否</v>
      </c>
    </row>
    <row r="15" ht="36" customHeight="1" spans="1:5">
      <c r="A15" s="157" t="s">
        <v>616</v>
      </c>
      <c r="B15" s="181"/>
      <c r="C15" s="182"/>
      <c r="D15" s="95" t="str">
        <f t="shared" si="0"/>
        <v/>
      </c>
      <c r="E15" s="177" t="str">
        <f t="shared" si="1"/>
        <v>否</v>
      </c>
    </row>
    <row r="16" ht="36" customHeight="1" spans="1:5">
      <c r="A16" s="157" t="s">
        <v>617</v>
      </c>
      <c r="B16" s="181"/>
      <c r="C16" s="182"/>
      <c r="D16" s="95" t="str">
        <f t="shared" si="0"/>
        <v/>
      </c>
      <c r="E16" s="177" t="str">
        <f t="shared" si="1"/>
        <v>否</v>
      </c>
    </row>
    <row r="17" ht="36" customHeight="1" spans="1:5">
      <c r="A17" s="157" t="s">
        <v>618</v>
      </c>
      <c r="B17" s="178"/>
      <c r="C17" s="179"/>
      <c r="D17" s="95" t="str">
        <f t="shared" si="0"/>
        <v/>
      </c>
      <c r="E17" s="177" t="str">
        <f t="shared" si="1"/>
        <v>否</v>
      </c>
    </row>
    <row r="18" ht="36" customHeight="1" spans="1:5">
      <c r="A18" s="157" t="s">
        <v>619</v>
      </c>
      <c r="B18" s="181"/>
      <c r="C18" s="182"/>
      <c r="D18" s="95" t="str">
        <f t="shared" si="0"/>
        <v/>
      </c>
      <c r="E18" s="177" t="str">
        <f t="shared" si="1"/>
        <v>否</v>
      </c>
    </row>
    <row r="19" ht="36" customHeight="1" spans="1:5">
      <c r="A19" s="157" t="s">
        <v>620</v>
      </c>
      <c r="B19" s="181"/>
      <c r="C19" s="182"/>
      <c r="D19" s="95" t="str">
        <f t="shared" si="0"/>
        <v/>
      </c>
      <c r="E19" s="177" t="str">
        <f t="shared" si="1"/>
        <v>否</v>
      </c>
    </row>
    <row r="20" ht="36" hidden="1" customHeight="1" spans="1:5">
      <c r="A20" s="157" t="s">
        <v>621</v>
      </c>
      <c r="B20" s="178"/>
      <c r="C20" s="182"/>
      <c r="D20" s="183" t="str">
        <f>IF(B20&gt;0,C20/B20-1,IF(B20&lt;0,-(C20/B20-1),""))</f>
        <v/>
      </c>
      <c r="E20" s="177" t="str">
        <f t="shared" si="1"/>
        <v>否</v>
      </c>
    </row>
    <row r="21" ht="36" customHeight="1" spans="1:5">
      <c r="A21" s="157" t="s">
        <v>622</v>
      </c>
      <c r="B21" s="181"/>
      <c r="C21" s="179"/>
      <c r="D21" s="95" t="str">
        <f t="shared" ref="D21:D39" si="2">IF(B21=0,"",(C21-B21)/B21)</f>
        <v/>
      </c>
      <c r="E21" s="177" t="str">
        <f t="shared" si="1"/>
        <v>否</v>
      </c>
    </row>
    <row r="22" ht="36" customHeight="1" spans="1:5">
      <c r="A22" s="157" t="s">
        <v>623</v>
      </c>
      <c r="B22" s="181"/>
      <c r="C22" s="179"/>
      <c r="D22" s="95" t="str">
        <f t="shared" si="2"/>
        <v/>
      </c>
      <c r="E22" s="177" t="str">
        <f t="shared" si="1"/>
        <v>否</v>
      </c>
    </row>
    <row r="23" ht="36" customHeight="1" spans="1:5">
      <c r="A23" s="134" t="s">
        <v>624</v>
      </c>
      <c r="B23" s="176"/>
      <c r="C23" s="176"/>
      <c r="D23" s="95" t="str">
        <f t="shared" si="2"/>
        <v/>
      </c>
      <c r="E23" s="177" t="str">
        <f t="shared" si="1"/>
        <v>否</v>
      </c>
    </row>
    <row r="24" ht="36" customHeight="1" spans="1:5">
      <c r="A24" s="184" t="s">
        <v>625</v>
      </c>
      <c r="B24" s="181"/>
      <c r="C24" s="179"/>
      <c r="D24" s="95" t="str">
        <f t="shared" si="2"/>
        <v/>
      </c>
      <c r="E24" s="177" t="str">
        <f t="shared" si="1"/>
        <v>否</v>
      </c>
    </row>
    <row r="25" ht="36" customHeight="1" spans="1:5">
      <c r="A25" s="184" t="s">
        <v>626</v>
      </c>
      <c r="B25" s="181"/>
      <c r="C25" s="179"/>
      <c r="D25" s="95" t="str">
        <f t="shared" si="2"/>
        <v/>
      </c>
      <c r="E25" s="177" t="str">
        <f t="shared" si="1"/>
        <v>否</v>
      </c>
    </row>
    <row r="26" ht="36" customHeight="1" spans="1:5">
      <c r="A26" s="184" t="s">
        <v>627</v>
      </c>
      <c r="B26" s="181"/>
      <c r="C26" s="179"/>
      <c r="D26" s="95" t="str">
        <f t="shared" si="2"/>
        <v/>
      </c>
      <c r="E26" s="177" t="str">
        <f t="shared" si="1"/>
        <v>否</v>
      </c>
    </row>
    <row r="27" ht="36" customHeight="1" spans="1:5">
      <c r="A27" s="184" t="s">
        <v>628</v>
      </c>
      <c r="B27" s="181"/>
      <c r="C27" s="179"/>
      <c r="D27" s="95" t="str">
        <f t="shared" si="2"/>
        <v/>
      </c>
      <c r="E27" s="177" t="str">
        <f t="shared" si="1"/>
        <v>否</v>
      </c>
    </row>
    <row r="28" ht="36" customHeight="1" spans="1:5">
      <c r="A28" s="134" t="s">
        <v>629</v>
      </c>
      <c r="B28" s="176"/>
      <c r="C28" s="176"/>
      <c r="D28" s="95" t="str">
        <f t="shared" si="2"/>
        <v/>
      </c>
      <c r="E28" s="177" t="str">
        <f t="shared" si="1"/>
        <v>否</v>
      </c>
    </row>
    <row r="29" ht="36" customHeight="1" spans="1:5">
      <c r="A29" s="184" t="s">
        <v>630</v>
      </c>
      <c r="B29" s="181"/>
      <c r="C29" s="179"/>
      <c r="D29" s="95" t="str">
        <f t="shared" si="2"/>
        <v/>
      </c>
      <c r="E29" s="177" t="str">
        <f t="shared" si="1"/>
        <v>否</v>
      </c>
    </row>
    <row r="30" ht="36" customHeight="1" spans="1:5">
      <c r="A30" s="184" t="s">
        <v>631</v>
      </c>
      <c r="B30" s="178"/>
      <c r="C30" s="179"/>
      <c r="D30" s="95" t="str">
        <f t="shared" si="2"/>
        <v/>
      </c>
      <c r="E30" s="177" t="str">
        <f t="shared" si="1"/>
        <v>否</v>
      </c>
    </row>
    <row r="31" ht="36" customHeight="1" spans="1:5">
      <c r="A31" s="184" t="s">
        <v>632</v>
      </c>
      <c r="B31" s="181"/>
      <c r="C31" s="179"/>
      <c r="D31" s="95" t="str">
        <f t="shared" si="2"/>
        <v/>
      </c>
      <c r="E31" s="177" t="str">
        <f t="shared" si="1"/>
        <v>否</v>
      </c>
    </row>
    <row r="32" ht="36" customHeight="1" spans="1:5">
      <c r="A32" s="134" t="s">
        <v>633</v>
      </c>
      <c r="B32" s="176"/>
      <c r="C32" s="176"/>
      <c r="D32" s="95" t="str">
        <f t="shared" si="2"/>
        <v/>
      </c>
      <c r="E32" s="177" t="str">
        <f t="shared" si="1"/>
        <v>否</v>
      </c>
    </row>
    <row r="33" ht="36" customHeight="1" spans="1:5">
      <c r="A33" s="184" t="s">
        <v>634</v>
      </c>
      <c r="B33" s="178"/>
      <c r="C33" s="185"/>
      <c r="D33" s="95" t="str">
        <f t="shared" si="2"/>
        <v/>
      </c>
      <c r="E33" s="177" t="str">
        <f t="shared" si="1"/>
        <v>否</v>
      </c>
    </row>
    <row r="34" ht="36" customHeight="1" spans="1:5">
      <c r="A34" s="184" t="s">
        <v>635</v>
      </c>
      <c r="B34" s="181"/>
      <c r="C34" s="185"/>
      <c r="D34" s="95" t="str">
        <f t="shared" si="2"/>
        <v/>
      </c>
      <c r="E34" s="177" t="str">
        <f t="shared" si="1"/>
        <v>否</v>
      </c>
    </row>
    <row r="35" ht="36" customHeight="1" spans="1:5">
      <c r="A35" s="184" t="s">
        <v>636</v>
      </c>
      <c r="B35" s="181"/>
      <c r="C35" s="182"/>
      <c r="D35" s="95" t="str">
        <f t="shared" si="2"/>
        <v/>
      </c>
      <c r="E35" s="177" t="str">
        <f t="shared" si="1"/>
        <v>否</v>
      </c>
    </row>
    <row r="36" ht="36" customHeight="1" spans="1:5">
      <c r="A36" s="134" t="s">
        <v>637</v>
      </c>
      <c r="B36" s="186">
        <v>67</v>
      </c>
      <c r="C36" s="187">
        <v>10</v>
      </c>
      <c r="D36" s="95">
        <f t="shared" si="2"/>
        <v>-0.851</v>
      </c>
      <c r="E36" s="177" t="str">
        <f t="shared" si="1"/>
        <v>是</v>
      </c>
    </row>
    <row r="37" ht="36" customHeight="1" spans="1:5">
      <c r="A37" s="158" t="s">
        <v>638</v>
      </c>
      <c r="B37" s="176">
        <f>SUBTOTAL(9,B36:B36)</f>
        <v>67</v>
      </c>
      <c r="C37" s="176">
        <f>SUBTOTAL(9,C36:C36)</f>
        <v>10</v>
      </c>
      <c r="D37" s="95">
        <f t="shared" si="2"/>
        <v>-0.851</v>
      </c>
      <c r="E37" s="177" t="str">
        <f t="shared" si="1"/>
        <v>是</v>
      </c>
    </row>
    <row r="38" ht="36" customHeight="1" spans="1:5">
      <c r="A38" s="188" t="s">
        <v>55</v>
      </c>
      <c r="B38" s="178">
        <v>20</v>
      </c>
      <c r="C38" s="185">
        <v>32</v>
      </c>
      <c r="D38" s="95">
        <f t="shared" si="2"/>
        <v>0.6</v>
      </c>
      <c r="E38" s="177" t="str">
        <f t="shared" si="1"/>
        <v>是</v>
      </c>
    </row>
    <row r="39" ht="36" customHeight="1" spans="1:5">
      <c r="A39" s="189" t="s">
        <v>639</v>
      </c>
      <c r="B39" s="176"/>
      <c r="C39" s="187"/>
      <c r="D39" s="95" t="str">
        <f t="shared" si="2"/>
        <v/>
      </c>
      <c r="E39" s="177" t="str">
        <f t="shared" si="1"/>
        <v>否</v>
      </c>
    </row>
    <row r="40" ht="36" hidden="1" customHeight="1" spans="1:5">
      <c r="A40" s="188" t="s">
        <v>640</v>
      </c>
      <c r="B40" s="178"/>
      <c r="C40" s="185"/>
      <c r="D40" s="95"/>
      <c r="E40" s="177" t="str">
        <f t="shared" si="1"/>
        <v>否</v>
      </c>
    </row>
    <row r="41" ht="36" customHeight="1" spans="1:5">
      <c r="A41" s="188" t="s">
        <v>640</v>
      </c>
      <c r="B41" s="178"/>
      <c r="C41" s="185"/>
      <c r="D41" s="95"/>
      <c r="E41" s="177"/>
    </row>
    <row r="42" ht="36" customHeight="1" spans="1:5">
      <c r="A42" s="158" t="s">
        <v>62</v>
      </c>
      <c r="B42" s="176">
        <f>B37+B38</f>
        <v>87</v>
      </c>
      <c r="C42" s="176">
        <f>C37+C38</f>
        <v>42</v>
      </c>
      <c r="D42" s="95">
        <f>IF(B42=0,"",(C42-B42)/B42)</f>
        <v>-0.517</v>
      </c>
      <c r="E42" s="177" t="str">
        <f>IF(A42&lt;&gt;"",IF(SUM(B42:C42)&lt;&gt;0,"是","否"),"是")</f>
        <v>是</v>
      </c>
    </row>
    <row r="43" spans="2:2">
      <c r="B43" s="169"/>
    </row>
    <row r="44" spans="2:3">
      <c r="B44" s="169"/>
      <c r="C44" s="169"/>
    </row>
    <row r="45" spans="2:2">
      <c r="B45" s="169"/>
    </row>
    <row r="46" spans="2:3">
      <c r="B46" s="169"/>
      <c r="C46" s="169"/>
    </row>
    <row r="47" spans="2:2">
      <c r="B47" s="169"/>
    </row>
    <row r="48" spans="2:2">
      <c r="B48" s="169"/>
    </row>
    <row r="49" spans="2:3">
      <c r="B49" s="169"/>
      <c r="C49" s="169"/>
    </row>
    <row r="50" spans="2:2">
      <c r="B50" s="169"/>
    </row>
    <row r="51" spans="2:2">
      <c r="B51" s="169"/>
    </row>
    <row r="52" spans="2:2">
      <c r="B52" s="169"/>
    </row>
    <row r="53" spans="2:2">
      <c r="B53" s="169"/>
    </row>
    <row r="54" spans="2:3">
      <c r="B54" s="169"/>
      <c r="C54" s="169"/>
    </row>
    <row r="55" spans="2:2">
      <c r="B55" s="169"/>
    </row>
  </sheetData>
  <autoFilter ref="A3:E42">
    <filterColumn colId="4">
      <customFilters>
        <customFilter operator="equal" val="是"/>
      </customFilters>
    </filterColumn>
    <extLst/>
  </autoFilter>
  <mergeCells count="1">
    <mergeCell ref="A1:D1"/>
  </mergeCells>
  <conditionalFormatting sqref="E3:F4 F5:F39 E5:E42">
    <cfRule type="cellIs" dxfId="3" priority="2" stopIfTrue="1" operator="lessThanOrEqual">
      <formula>-1</formula>
    </cfRule>
  </conditionalFormatting>
  <conditionalFormatting sqref="E4:F4 F5:F7 E5:E42">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E41"/>
  <sheetViews>
    <sheetView showGridLines="0" showZeros="0" view="pageBreakPreview" zoomScaleNormal="100" topLeftCell="A7" workbookViewId="0">
      <selection activeCell="B11" sqref="B11"/>
    </sheetView>
  </sheetViews>
  <sheetFormatPr defaultColWidth="9" defaultRowHeight="14.25" outlineLevelCol="4"/>
  <cols>
    <col min="1" max="1" width="50.775" style="143" customWidth="1"/>
    <col min="2" max="2" width="20.6333333333333" style="143" customWidth="1"/>
    <col min="3" max="3" width="20.6333333333333" style="144" customWidth="1"/>
    <col min="4" max="4" width="20.6333333333333" style="143" customWidth="1"/>
    <col min="5" max="5" width="4.775" style="143" hidden="1" customWidth="1"/>
    <col min="6" max="16384" width="9" style="143"/>
  </cols>
  <sheetData>
    <row r="1" ht="45" customHeight="1" spans="1:5">
      <c r="A1" s="145" t="s">
        <v>666</v>
      </c>
      <c r="B1" s="145"/>
      <c r="C1" s="145"/>
      <c r="D1" s="145"/>
      <c r="E1" s="146"/>
    </row>
    <row r="2" ht="20.1" customHeight="1" spans="1:5">
      <c r="A2" s="147"/>
      <c r="B2" s="147"/>
      <c r="C2" s="147"/>
      <c r="D2" s="148" t="s">
        <v>2</v>
      </c>
      <c r="E2" s="149"/>
    </row>
    <row r="3" ht="45" customHeight="1" spans="1:5">
      <c r="A3" s="150" t="s">
        <v>4</v>
      </c>
      <c r="B3" s="90" t="s">
        <v>5</v>
      </c>
      <c r="C3" s="90" t="s">
        <v>6</v>
      </c>
      <c r="D3" s="91" t="s">
        <v>7</v>
      </c>
      <c r="E3" s="151" t="s">
        <v>8</v>
      </c>
    </row>
    <row r="4" ht="35.1" customHeight="1" spans="1:5">
      <c r="A4" s="134" t="s">
        <v>642</v>
      </c>
      <c r="B4" s="152">
        <f>SUBTOTAL(9,B5:B10)</f>
        <v>20</v>
      </c>
      <c r="C4" s="152">
        <f>SUBTOTAL(9,C5:C10)</f>
        <v>32</v>
      </c>
      <c r="D4" s="95">
        <f t="shared" ref="D4:D8" si="0">IF(B4=0,"",(C4-B4)/B4)</f>
        <v>0.6</v>
      </c>
      <c r="E4" s="153" t="str">
        <f t="shared" ref="E4:E28" si="1">IF(A4&lt;&gt;"",IF(SUM(B4:C4)&lt;&gt;0,"是","否"),"是")</f>
        <v>是</v>
      </c>
    </row>
    <row r="5" ht="35.1" customHeight="1" spans="1:5">
      <c r="A5" s="136" t="s">
        <v>643</v>
      </c>
      <c r="B5" s="154"/>
      <c r="C5" s="154"/>
      <c r="D5" s="95" t="str">
        <f t="shared" si="0"/>
        <v/>
      </c>
      <c r="E5" s="153" t="str">
        <f t="shared" si="1"/>
        <v>否</v>
      </c>
    </row>
    <row r="6" ht="35.1" customHeight="1" spans="1:5">
      <c r="A6" s="136" t="s">
        <v>644</v>
      </c>
      <c r="B6" s="154"/>
      <c r="C6" s="154"/>
      <c r="D6" s="95" t="str">
        <f t="shared" si="0"/>
        <v/>
      </c>
      <c r="E6" s="153" t="str">
        <f t="shared" si="1"/>
        <v>否</v>
      </c>
    </row>
    <row r="7" ht="35.1" customHeight="1" spans="1:5">
      <c r="A7" s="136" t="s">
        <v>645</v>
      </c>
      <c r="B7" s="154">
        <v>20</v>
      </c>
      <c r="C7" s="154">
        <v>32</v>
      </c>
      <c r="D7" s="95">
        <f t="shared" si="0"/>
        <v>0.6</v>
      </c>
      <c r="E7" s="153" t="str">
        <f t="shared" si="1"/>
        <v>是</v>
      </c>
    </row>
    <row r="8" ht="35.1" customHeight="1" spans="1:5">
      <c r="A8" s="136" t="s">
        <v>646</v>
      </c>
      <c r="B8" s="154"/>
      <c r="C8" s="154"/>
      <c r="D8" s="95" t="str">
        <f t="shared" si="0"/>
        <v/>
      </c>
      <c r="E8" s="153" t="str">
        <f t="shared" si="1"/>
        <v>否</v>
      </c>
    </row>
    <row r="9" ht="35.1" hidden="1" customHeight="1" spans="1:5">
      <c r="A9" s="136" t="s">
        <v>647</v>
      </c>
      <c r="B9" s="154"/>
      <c r="C9" s="154"/>
      <c r="D9" s="155" t="str">
        <f>IF(B9&gt;0,C9/B9-1,IF(B9&lt;0,-(C9/B9-1),""))</f>
        <v/>
      </c>
      <c r="E9" s="153" t="str">
        <f t="shared" si="1"/>
        <v>否</v>
      </c>
    </row>
    <row r="10" ht="35.1" customHeight="1" spans="1:5">
      <c r="A10" s="136" t="s">
        <v>648</v>
      </c>
      <c r="B10" s="154"/>
      <c r="C10" s="154"/>
      <c r="D10" s="95" t="str">
        <f t="shared" ref="D10:D13" si="2">IF(B10=0,"",(C10-B10)/B10)</f>
        <v/>
      </c>
      <c r="E10" s="153" t="str">
        <f t="shared" si="1"/>
        <v>否</v>
      </c>
    </row>
    <row r="11" ht="35.1" customHeight="1" spans="1:5">
      <c r="A11" s="134" t="s">
        <v>649</v>
      </c>
      <c r="B11" s="156"/>
      <c r="C11" s="156"/>
      <c r="D11" s="95" t="str">
        <f t="shared" si="2"/>
        <v/>
      </c>
      <c r="E11" s="153" t="str">
        <f t="shared" si="1"/>
        <v>否</v>
      </c>
    </row>
    <row r="12" ht="35.1" customHeight="1" spans="1:5">
      <c r="A12" s="136" t="s">
        <v>650</v>
      </c>
      <c r="B12" s="154"/>
      <c r="C12" s="154"/>
      <c r="D12" s="95" t="str">
        <f t="shared" si="2"/>
        <v/>
      </c>
      <c r="E12" s="153" t="str">
        <f t="shared" si="1"/>
        <v>否</v>
      </c>
    </row>
    <row r="13" ht="35.1" customHeight="1" spans="1:5">
      <c r="A13" s="136" t="s">
        <v>651</v>
      </c>
      <c r="B13" s="154"/>
      <c r="C13" s="154"/>
      <c r="D13" s="95" t="str">
        <f t="shared" si="2"/>
        <v/>
      </c>
      <c r="E13" s="153" t="str">
        <f t="shared" si="1"/>
        <v>否</v>
      </c>
    </row>
    <row r="14" ht="35.1" hidden="1" customHeight="1" spans="1:5">
      <c r="A14" s="136" t="s">
        <v>652</v>
      </c>
      <c r="B14" s="154"/>
      <c r="C14" s="154"/>
      <c r="D14" s="155" t="str">
        <f>IF(B14&gt;0,C14/B14-1,IF(B14&lt;0,-(C14/B14-1),""))</f>
        <v/>
      </c>
      <c r="E14" s="153" t="str">
        <f t="shared" si="1"/>
        <v>否</v>
      </c>
    </row>
    <row r="15" ht="35.1" hidden="1" customHeight="1" spans="1:5">
      <c r="A15" s="136" t="s">
        <v>653</v>
      </c>
      <c r="B15" s="154"/>
      <c r="C15" s="154"/>
      <c r="D15" s="155" t="str">
        <f>IF(B15&gt;0,C15/B15-1,IF(B15&lt;0,-(C15/B15-1),""))</f>
        <v/>
      </c>
      <c r="E15" s="153" t="str">
        <f t="shared" si="1"/>
        <v>否</v>
      </c>
    </row>
    <row r="16" ht="35.1" customHeight="1" spans="1:5">
      <c r="A16" s="136" t="s">
        <v>654</v>
      </c>
      <c r="B16" s="154"/>
      <c r="C16" s="154"/>
      <c r="D16" s="95" t="str">
        <f t="shared" ref="D16:D24" si="3">IF(B16=0,"",(C16-B16)/B16)</f>
        <v/>
      </c>
      <c r="E16" s="153" t="str">
        <f t="shared" si="1"/>
        <v>否</v>
      </c>
    </row>
    <row r="17" s="142" customFormat="1" ht="35.1" customHeight="1" spans="1:5">
      <c r="A17" s="134" t="s">
        <v>655</v>
      </c>
      <c r="B17" s="156"/>
      <c r="C17" s="156"/>
      <c r="D17" s="95" t="str">
        <f t="shared" si="3"/>
        <v/>
      </c>
      <c r="E17" s="153" t="str">
        <f t="shared" si="1"/>
        <v>否</v>
      </c>
    </row>
    <row r="18" ht="35.1" customHeight="1" spans="1:5">
      <c r="A18" s="136" t="s">
        <v>656</v>
      </c>
      <c r="B18" s="154"/>
      <c r="C18" s="154"/>
      <c r="D18" s="95" t="str">
        <f t="shared" si="3"/>
        <v/>
      </c>
      <c r="E18" s="153" t="str">
        <f t="shared" si="1"/>
        <v>否</v>
      </c>
    </row>
    <row r="19" ht="35.1" customHeight="1" spans="1:5">
      <c r="A19" s="134" t="s">
        <v>657</v>
      </c>
      <c r="B19" s="156"/>
      <c r="C19" s="156"/>
      <c r="D19" s="95" t="str">
        <f t="shared" si="3"/>
        <v/>
      </c>
      <c r="E19" s="153" t="str">
        <f t="shared" si="1"/>
        <v>否</v>
      </c>
    </row>
    <row r="20" ht="35.1" customHeight="1" spans="1:5">
      <c r="A20" s="157" t="s">
        <v>658</v>
      </c>
      <c r="B20" s="154"/>
      <c r="C20" s="154"/>
      <c r="D20" s="95" t="str">
        <f t="shared" si="3"/>
        <v/>
      </c>
      <c r="E20" s="153" t="str">
        <f t="shared" si="1"/>
        <v>否</v>
      </c>
    </row>
    <row r="21" ht="35.1" customHeight="1" spans="1:5">
      <c r="A21" s="134" t="s">
        <v>659</v>
      </c>
      <c r="B21" s="156"/>
      <c r="C21" s="156"/>
      <c r="D21" s="95" t="str">
        <f t="shared" si="3"/>
        <v/>
      </c>
      <c r="E21" s="153" t="str">
        <f t="shared" si="1"/>
        <v>否</v>
      </c>
    </row>
    <row r="22" ht="35.1" customHeight="1" spans="1:5">
      <c r="A22" s="136" t="s">
        <v>660</v>
      </c>
      <c r="B22" s="154"/>
      <c r="C22" s="154"/>
      <c r="D22" s="95" t="str">
        <f t="shared" si="3"/>
        <v/>
      </c>
      <c r="E22" s="153" t="str">
        <f t="shared" si="1"/>
        <v>否</v>
      </c>
    </row>
    <row r="23" ht="35.1" customHeight="1" spans="1:5">
      <c r="A23" s="158" t="s">
        <v>661</v>
      </c>
      <c r="B23" s="156">
        <f>B4</f>
        <v>20</v>
      </c>
      <c r="C23" s="156">
        <f>C4</f>
        <v>32</v>
      </c>
      <c r="D23" s="95">
        <f t="shared" si="3"/>
        <v>0.6</v>
      </c>
      <c r="E23" s="153" t="str">
        <f t="shared" si="1"/>
        <v>是</v>
      </c>
    </row>
    <row r="24" ht="35.1" customHeight="1" spans="1:5">
      <c r="A24" s="159" t="s">
        <v>90</v>
      </c>
      <c r="B24" s="156">
        <f>SUBTOTAL(9,B26:B26)</f>
        <v>67</v>
      </c>
      <c r="C24" s="156">
        <f>SUBTOTAL(9,C26:C26)</f>
        <v>10</v>
      </c>
      <c r="D24" s="95">
        <f t="shared" si="3"/>
        <v>-0.851</v>
      </c>
      <c r="E24" s="153" t="str">
        <f t="shared" si="1"/>
        <v>是</v>
      </c>
    </row>
    <row r="25" ht="35.1" hidden="1" customHeight="1" spans="1:5">
      <c r="A25" s="160" t="s">
        <v>662</v>
      </c>
      <c r="B25" s="154"/>
      <c r="C25" s="154"/>
      <c r="D25" s="161"/>
      <c r="E25" s="153" t="str">
        <f t="shared" si="1"/>
        <v>否</v>
      </c>
    </row>
    <row r="26" ht="35.1" customHeight="1" spans="1:5">
      <c r="A26" s="162" t="s">
        <v>663</v>
      </c>
      <c r="B26" s="163">
        <v>67</v>
      </c>
      <c r="C26" s="163">
        <v>10</v>
      </c>
      <c r="D26" s="95">
        <f t="shared" ref="D26:D28" si="4">IF(B26=0,"",(C26-B26)/B26)</f>
        <v>-0.851</v>
      </c>
      <c r="E26" s="153" t="str">
        <f t="shared" si="1"/>
        <v>是</v>
      </c>
    </row>
    <row r="27" ht="35.1" customHeight="1" spans="1:5">
      <c r="A27" s="164" t="s">
        <v>664</v>
      </c>
      <c r="B27" s="165"/>
      <c r="C27" s="165"/>
      <c r="D27" s="95" t="str">
        <f t="shared" si="4"/>
        <v/>
      </c>
      <c r="E27" s="153" t="str">
        <f t="shared" si="1"/>
        <v>否</v>
      </c>
    </row>
    <row r="28" ht="35.1" customHeight="1" spans="1:5">
      <c r="A28" s="166" t="s">
        <v>97</v>
      </c>
      <c r="B28" s="167">
        <f>B23+B24</f>
        <v>87</v>
      </c>
      <c r="C28" s="167">
        <f>C23+C24</f>
        <v>42</v>
      </c>
      <c r="D28" s="95">
        <f t="shared" si="4"/>
        <v>-0.517</v>
      </c>
      <c r="E28" s="153" t="str">
        <f t="shared" si="1"/>
        <v>是</v>
      </c>
    </row>
    <row r="29" spans="2:2">
      <c r="B29" s="168"/>
    </row>
    <row r="30" spans="2:3">
      <c r="B30" s="168"/>
      <c r="C30" s="169"/>
    </row>
    <row r="31" spans="2:2">
      <c r="B31" s="168"/>
    </row>
    <row r="32" spans="2:3">
      <c r="B32" s="168"/>
      <c r="C32" s="169"/>
    </row>
    <row r="33" spans="2:2">
      <c r="B33" s="168"/>
    </row>
    <row r="34" spans="2:2">
      <c r="B34" s="168"/>
    </row>
    <row r="35" spans="2:3">
      <c r="B35" s="168"/>
      <c r="C35" s="169"/>
    </row>
    <row r="36" spans="2:2">
      <c r="B36" s="168"/>
    </row>
    <row r="37" spans="2:2">
      <c r="B37" s="168"/>
    </row>
    <row r="38" spans="2:2">
      <c r="B38" s="168"/>
    </row>
    <row r="39" spans="2:2">
      <c r="B39" s="168"/>
    </row>
    <row r="40" spans="2:3">
      <c r="B40" s="168"/>
      <c r="C40" s="169"/>
    </row>
    <row r="41" spans="2:2">
      <c r="B41" s="168"/>
    </row>
  </sheetData>
  <autoFilter ref="A3:E28">
    <filterColumn colId="4">
      <customFilters>
        <customFilter operator="equal" val="是"/>
      </customFilters>
    </filterColumn>
    <extLst/>
  </autoFilter>
  <mergeCells count="1">
    <mergeCell ref="A1:D1"/>
  </mergeCells>
  <conditionalFormatting sqref="E29">
    <cfRule type="cellIs" dxfId="3" priority="1" stopIfTrue="1" operator="lessThanOrEqual">
      <formula>-1</formula>
    </cfRule>
  </conditionalFormatting>
  <conditionalFormatting sqref="E3:E29 D9 D14:D15 D25">
    <cfRule type="cellIs" dxfId="3"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4" orientation="portrait"/>
  <headerFooter alignWithMargins="0">
    <oddFooter>&amp;C&amp;16-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B8"/>
  <sheetViews>
    <sheetView view="pageBreakPreview" zoomScaleNormal="100" workbookViewId="0">
      <selection activeCell="B5" sqref="B5"/>
    </sheetView>
  </sheetViews>
  <sheetFormatPr defaultColWidth="9" defaultRowHeight="14.25" outlineLevelRow="7" outlineLevelCol="1"/>
  <cols>
    <col min="1" max="1" width="36.25" style="125" customWidth="1"/>
    <col min="2" max="2" width="45.5" style="127" customWidth="1"/>
    <col min="3" max="3" width="12.6333333333333" style="125"/>
    <col min="4" max="16374" width="9" style="125"/>
    <col min="16375" max="16376" width="35.6333333333333" style="125"/>
    <col min="16377" max="16377" width="9" style="125"/>
    <col min="16378" max="16384" width="9" style="128"/>
  </cols>
  <sheetData>
    <row r="1" s="125" customFormat="1" ht="45" customHeight="1" spans="1:2">
      <c r="A1" s="129" t="s">
        <v>667</v>
      </c>
      <c r="B1" s="130"/>
    </row>
    <row r="2" s="125" customFormat="1" ht="20.1" customHeight="1" spans="1:2">
      <c r="A2" s="131"/>
      <c r="B2" s="132" t="s">
        <v>2</v>
      </c>
    </row>
    <row r="3" s="126" customFormat="1" ht="45" customHeight="1" spans="1:2">
      <c r="A3" s="133" t="s">
        <v>668</v>
      </c>
      <c r="B3" s="133" t="s">
        <v>669</v>
      </c>
    </row>
    <row r="4" s="125" customFormat="1" ht="36" customHeight="1" spans="1:2">
      <c r="A4" s="137" t="s">
        <v>499</v>
      </c>
      <c r="B4" s="135"/>
    </row>
    <row r="5" s="125" customFormat="1" ht="31" customHeight="1" spans="1:2">
      <c r="A5" s="139" t="s">
        <v>670</v>
      </c>
      <c r="B5" s="140"/>
    </row>
    <row r="6" ht="20.25" spans="1:1">
      <c r="A6" s="141" t="s">
        <v>493</v>
      </c>
    </row>
    <row r="7" ht="20.25" spans="1:1">
      <c r="A7" s="141"/>
    </row>
    <row r="8" ht="20.25" spans="1:1">
      <c r="A8" s="141"/>
    </row>
  </sheetData>
  <mergeCells count="1">
    <mergeCell ref="A1:B1"/>
  </mergeCells>
  <conditionalFormatting sqref="B3:G3">
    <cfRule type="cellIs" dxfId="0" priority="2" stopIfTrue="1" operator="lessThanOrEqual">
      <formula>-1</formula>
    </cfRule>
  </conditionalFormatting>
  <conditionalFormatting sqref="C1:G2">
    <cfRule type="cellIs" dxfId="0" priority="4" stopIfTrue="1" operator="lessThanOrEqual">
      <formula>-1</formula>
    </cfRule>
    <cfRule type="cellIs" dxfId="0" priority="3" stopIfTrue="1" operator="greaterThanOrEqual">
      <formula>10</formula>
    </cfRule>
  </conditionalFormatting>
  <printOptions horizontalCentered="1"/>
  <pageMargins left="0.471527777777778" right="0.393055555555556" top="0.747916666666667" bottom="0.747916666666667" header="0.313888888888889" footer="0.313888888888889"/>
  <pageSetup paperSize="9"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XEW21"/>
  <sheetViews>
    <sheetView view="pageBreakPreview" zoomScaleNormal="100" workbookViewId="0">
      <selection activeCell="B14" sqref="B14"/>
    </sheetView>
  </sheetViews>
  <sheetFormatPr defaultColWidth="9" defaultRowHeight="14.25"/>
  <cols>
    <col min="1" max="1" width="46.6333333333333" style="125" customWidth="1"/>
    <col min="2" max="2" width="38" style="127" customWidth="1"/>
    <col min="3" max="16371" width="9" style="125"/>
    <col min="16372" max="16373" width="35.6333333333333" style="125"/>
    <col min="16374" max="16374" width="9" style="125"/>
    <col min="16375" max="16384" width="9" style="128"/>
  </cols>
  <sheetData>
    <row r="1" s="125" customFormat="1" ht="45" customHeight="1" spans="1:2">
      <c r="A1" s="129" t="s">
        <v>671</v>
      </c>
      <c r="B1" s="130"/>
    </row>
    <row r="2" s="125" customFormat="1" ht="20.1" customHeight="1" spans="1:2">
      <c r="A2" s="131"/>
      <c r="B2" s="132" t="s">
        <v>2</v>
      </c>
    </row>
    <row r="3" s="126" customFormat="1" ht="45" customHeight="1" spans="1:2">
      <c r="A3" s="133" t="s">
        <v>672</v>
      </c>
      <c r="B3" s="133" t="s">
        <v>669</v>
      </c>
    </row>
    <row r="4" s="125" customFormat="1" ht="36" customHeight="1" spans="1:2">
      <c r="A4" s="134"/>
      <c r="B4" s="135"/>
    </row>
    <row r="5" s="125" customFormat="1" ht="36" customHeight="1" spans="1:2">
      <c r="A5" s="134"/>
      <c r="B5" s="135"/>
    </row>
    <row r="6" s="125" customFormat="1" ht="36" customHeight="1" spans="1:2">
      <c r="A6" s="134"/>
      <c r="B6" s="135"/>
    </row>
    <row r="7" s="125" customFormat="1" ht="36" customHeight="1" spans="1:2">
      <c r="A7" s="134"/>
      <c r="B7" s="135"/>
    </row>
    <row r="8" s="125" customFormat="1" ht="36" customHeight="1" spans="1:2">
      <c r="A8" s="134"/>
      <c r="B8" s="135"/>
    </row>
    <row r="9" s="125" customFormat="1" ht="36" customHeight="1" spans="1:2">
      <c r="A9" s="134"/>
      <c r="B9" s="135"/>
    </row>
    <row r="10" s="125" customFormat="1" ht="36" customHeight="1" spans="1:2">
      <c r="A10" s="136"/>
      <c r="B10" s="135"/>
    </row>
    <row r="11" s="125" customFormat="1" ht="36" customHeight="1" spans="1:2">
      <c r="A11" s="137"/>
      <c r="B11" s="135"/>
    </row>
    <row r="12" s="125" customFormat="1" ht="36" customHeight="1" spans="1:2">
      <c r="A12" s="138"/>
      <c r="B12" s="135"/>
    </row>
    <row r="13" s="125" customFormat="1" ht="36" customHeight="1" spans="1:2">
      <c r="A13" s="138"/>
      <c r="B13" s="135"/>
    </row>
    <row r="14" s="125" customFormat="1" ht="36" customHeight="1" spans="1:2">
      <c r="A14" s="138"/>
      <c r="B14" s="135"/>
    </row>
    <row r="15" s="125" customFormat="1" ht="36" customHeight="1" spans="1:2">
      <c r="A15" s="138"/>
      <c r="B15" s="135"/>
    </row>
    <row r="16" s="125" customFormat="1" ht="36" customHeight="1" spans="1:2">
      <c r="A16" s="138"/>
      <c r="B16" s="135"/>
    </row>
    <row r="17" s="125" customFormat="1" ht="36" customHeight="1" spans="1:2">
      <c r="A17" s="138"/>
      <c r="B17" s="135"/>
    </row>
    <row r="18" s="125" customFormat="1" ht="36" customHeight="1" spans="1:2">
      <c r="A18" s="138"/>
      <c r="B18" s="135"/>
    </row>
    <row r="19" s="125" customFormat="1" ht="31" customHeight="1" spans="1:2">
      <c r="A19" s="139" t="s">
        <v>670</v>
      </c>
      <c r="B19" s="140"/>
    </row>
    <row r="20" s="125" customFormat="1" spans="1:16377">
      <c r="A20" s="125" t="s">
        <v>493</v>
      </c>
      <c r="B20" s="127"/>
      <c r="XEU20" s="128"/>
      <c r="XEV20" s="128"/>
      <c r="XEW20" s="128"/>
    </row>
    <row r="21" s="125" customFormat="1" spans="2:16377">
      <c r="B21" s="127"/>
      <c r="XEU21" s="128"/>
      <c r="XEV21" s="128"/>
      <c r="XEW21" s="128"/>
    </row>
  </sheetData>
  <mergeCells count="1">
    <mergeCell ref="A1:B1"/>
  </mergeCells>
  <conditionalFormatting sqref="B3:G3">
    <cfRule type="cellIs" dxfId="0" priority="2" stopIfTrue="1" operator="lessThanOrEqual">
      <formula>-1</formula>
    </cfRule>
  </conditionalFormatting>
  <conditionalFormatting sqref="B4:G9">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tabColor rgb="FF00B0F0"/>
  </sheetPr>
  <dimension ref="A1:D50"/>
  <sheetViews>
    <sheetView showGridLines="0" showZeros="0" view="pageBreakPreview" zoomScale="90" zoomScaleNormal="90" workbookViewId="0">
      <pane ySplit="3" topLeftCell="A4" activePane="bottomLeft" state="frozen"/>
      <selection/>
      <selection pane="bottomLeft" activeCell="B5" sqref="B5"/>
    </sheetView>
  </sheetViews>
  <sheetFormatPr defaultColWidth="9" defaultRowHeight="14.25" outlineLevelCol="3"/>
  <cols>
    <col min="1" max="1" width="34.4416666666667" style="127" customWidth="1"/>
    <col min="2" max="4" width="20.6333333333333" style="127" customWidth="1"/>
    <col min="5" max="16384" width="9" style="191"/>
  </cols>
  <sheetData>
    <row r="1" ht="45" customHeight="1" spans="1:4">
      <c r="A1" s="241" t="s">
        <v>63</v>
      </c>
      <c r="B1" s="241"/>
      <c r="C1" s="241"/>
      <c r="D1" s="241"/>
    </row>
    <row r="2" ht="18.95" customHeight="1" spans="1:4">
      <c r="A2" s="316"/>
      <c r="B2" s="243"/>
      <c r="D2" s="352" t="s">
        <v>2</v>
      </c>
    </row>
    <row r="3" s="312" customFormat="1" ht="45" customHeight="1" spans="1:4">
      <c r="A3" s="318" t="s">
        <v>4</v>
      </c>
      <c r="B3" s="90" t="s">
        <v>5</v>
      </c>
      <c r="C3" s="90" t="s">
        <v>6</v>
      </c>
      <c r="D3" s="318" t="s">
        <v>7</v>
      </c>
    </row>
    <row r="4" ht="37.5" customHeight="1" spans="1:4">
      <c r="A4" s="353" t="s">
        <v>64</v>
      </c>
      <c r="B4" s="354">
        <v>21447</v>
      </c>
      <c r="C4" s="354">
        <v>16241</v>
      </c>
      <c r="D4" s="355">
        <v>-0.243</v>
      </c>
    </row>
    <row r="5" ht="37.5" customHeight="1" spans="1:4">
      <c r="A5" s="356" t="s">
        <v>65</v>
      </c>
      <c r="B5" s="357"/>
      <c r="C5" s="357"/>
      <c r="D5" s="355"/>
    </row>
    <row r="6" ht="37.5" customHeight="1" spans="1:4">
      <c r="A6" s="356" t="s">
        <v>66</v>
      </c>
      <c r="B6" s="354">
        <v>236</v>
      </c>
      <c r="C6" s="354">
        <v>259</v>
      </c>
      <c r="D6" s="355">
        <f t="shared" ref="D5:D32" si="0">IF(B6=0,"",(C6-B6)/B6)</f>
        <v>0.097</v>
      </c>
    </row>
    <row r="7" ht="37.5" customHeight="1" spans="1:4">
      <c r="A7" s="356" t="s">
        <v>67</v>
      </c>
      <c r="B7" s="354">
        <v>8512</v>
      </c>
      <c r="C7" s="354">
        <v>7609</v>
      </c>
      <c r="D7" s="355">
        <f t="shared" si="0"/>
        <v>-0.106</v>
      </c>
    </row>
    <row r="8" ht="37.5" customHeight="1" spans="1:4">
      <c r="A8" s="356" t="s">
        <v>68</v>
      </c>
      <c r="B8" s="354">
        <v>44904</v>
      </c>
      <c r="C8" s="354">
        <v>48577</v>
      </c>
      <c r="D8" s="355">
        <f t="shared" si="0"/>
        <v>0.082</v>
      </c>
    </row>
    <row r="9" ht="37.5" customHeight="1" spans="1:4">
      <c r="A9" s="356" t="s">
        <v>69</v>
      </c>
      <c r="B9" s="354">
        <v>1055</v>
      </c>
      <c r="C9" s="354">
        <v>936</v>
      </c>
      <c r="D9" s="355">
        <f t="shared" si="0"/>
        <v>-0.113</v>
      </c>
    </row>
    <row r="10" ht="37.5" customHeight="1" spans="1:4">
      <c r="A10" s="356" t="s">
        <v>70</v>
      </c>
      <c r="B10" s="354">
        <v>2526</v>
      </c>
      <c r="C10" s="354">
        <v>2313</v>
      </c>
      <c r="D10" s="355">
        <f t="shared" si="0"/>
        <v>-0.084</v>
      </c>
    </row>
    <row r="11" ht="37.5" customHeight="1" spans="1:4">
      <c r="A11" s="356" t="s">
        <v>71</v>
      </c>
      <c r="B11" s="354">
        <v>44428</v>
      </c>
      <c r="C11" s="354">
        <v>53086</v>
      </c>
      <c r="D11" s="355">
        <f t="shared" si="0"/>
        <v>0.195</v>
      </c>
    </row>
    <row r="12" ht="37.5" customHeight="1" spans="1:4">
      <c r="A12" s="356" t="s">
        <v>72</v>
      </c>
      <c r="B12" s="354">
        <v>30474</v>
      </c>
      <c r="C12" s="354">
        <v>30853</v>
      </c>
      <c r="D12" s="355">
        <f t="shared" si="0"/>
        <v>0.012</v>
      </c>
    </row>
    <row r="13" ht="37.5" customHeight="1" spans="1:4">
      <c r="A13" s="356" t="s">
        <v>73</v>
      </c>
      <c r="B13" s="354">
        <v>3433</v>
      </c>
      <c r="C13" s="354">
        <v>2754</v>
      </c>
      <c r="D13" s="355">
        <f t="shared" si="0"/>
        <v>-0.198</v>
      </c>
    </row>
    <row r="14" ht="37.5" customHeight="1" spans="1:4">
      <c r="A14" s="356" t="s">
        <v>74</v>
      </c>
      <c r="B14" s="354">
        <v>3726</v>
      </c>
      <c r="C14" s="354">
        <v>2502</v>
      </c>
      <c r="D14" s="355">
        <f t="shared" si="0"/>
        <v>-0.329</v>
      </c>
    </row>
    <row r="15" ht="37.5" customHeight="1" spans="1:4">
      <c r="A15" s="356" t="s">
        <v>75</v>
      </c>
      <c r="B15" s="354">
        <v>53189</v>
      </c>
      <c r="C15" s="354">
        <v>54119</v>
      </c>
      <c r="D15" s="355">
        <f t="shared" si="0"/>
        <v>0.017</v>
      </c>
    </row>
    <row r="16" ht="37.5" customHeight="1" spans="1:4">
      <c r="A16" s="356" t="s">
        <v>76</v>
      </c>
      <c r="B16" s="354">
        <v>2550</v>
      </c>
      <c r="C16" s="354">
        <v>5750</v>
      </c>
      <c r="D16" s="355">
        <f t="shared" si="0"/>
        <v>1.255</v>
      </c>
    </row>
    <row r="17" ht="37.5" customHeight="1" spans="1:4">
      <c r="A17" s="356" t="s">
        <v>77</v>
      </c>
      <c r="B17" s="354">
        <v>541</v>
      </c>
      <c r="C17" s="354">
        <v>547</v>
      </c>
      <c r="D17" s="355">
        <f t="shared" si="0"/>
        <v>0.011</v>
      </c>
    </row>
    <row r="18" ht="37.5" customHeight="1" spans="1:4">
      <c r="A18" s="356" t="s">
        <v>78</v>
      </c>
      <c r="B18" s="354">
        <v>4640</v>
      </c>
      <c r="C18" s="354">
        <v>1678</v>
      </c>
      <c r="D18" s="358">
        <f t="shared" si="0"/>
        <v>-0.638</v>
      </c>
    </row>
    <row r="19" ht="37.5" customHeight="1" spans="1:4">
      <c r="A19" s="356" t="s">
        <v>79</v>
      </c>
      <c r="B19" s="354">
        <v>8</v>
      </c>
      <c r="C19" s="354">
        <v>0</v>
      </c>
      <c r="D19" s="358">
        <f t="shared" si="0"/>
        <v>-1</v>
      </c>
    </row>
    <row r="20" ht="37.5" customHeight="1" spans="1:3">
      <c r="A20" s="356" t="s">
        <v>80</v>
      </c>
      <c r="B20" s="357"/>
      <c r="C20" s="357"/>
    </row>
    <row r="21" ht="37.5" customHeight="1" spans="1:4">
      <c r="A21" s="356" t="s">
        <v>81</v>
      </c>
      <c r="B21" s="354">
        <v>2023</v>
      </c>
      <c r="C21" s="354">
        <v>1004</v>
      </c>
      <c r="D21" s="355">
        <f t="shared" ref="D21:D31" si="1">IF(B21=0,"",(C21-B21)/B21)</f>
        <v>-0.504</v>
      </c>
    </row>
    <row r="22" ht="37.5" customHeight="1" spans="1:4">
      <c r="A22" s="356" t="s">
        <v>82</v>
      </c>
      <c r="B22" s="354">
        <v>9351</v>
      </c>
      <c r="C22" s="354">
        <v>9348</v>
      </c>
      <c r="D22" s="355">
        <f t="shared" si="1"/>
        <v>0</v>
      </c>
    </row>
    <row r="23" ht="37.5" customHeight="1" spans="1:4">
      <c r="A23" s="356" t="s">
        <v>83</v>
      </c>
      <c r="B23" s="354">
        <v>242</v>
      </c>
      <c r="C23" s="354">
        <v>156</v>
      </c>
      <c r="D23" s="355">
        <f t="shared" si="1"/>
        <v>-0.355</v>
      </c>
    </row>
    <row r="24" ht="37.5" customHeight="1" spans="1:4">
      <c r="A24" s="356" t="s">
        <v>84</v>
      </c>
      <c r="B24" s="354">
        <v>1971</v>
      </c>
      <c r="C24" s="354">
        <v>1201</v>
      </c>
      <c r="D24" s="355">
        <f t="shared" si="1"/>
        <v>-0.391</v>
      </c>
    </row>
    <row r="25" ht="37.5" customHeight="1" spans="1:4">
      <c r="A25" s="356" t="s">
        <v>85</v>
      </c>
      <c r="B25" s="354">
        <v>0</v>
      </c>
      <c r="C25" s="354">
        <v>400</v>
      </c>
      <c r="D25" s="355" t="str">
        <f t="shared" si="1"/>
        <v/>
      </c>
    </row>
    <row r="26" ht="37.5" customHeight="1" spans="1:4">
      <c r="A26" s="356" t="s">
        <v>86</v>
      </c>
      <c r="B26" s="354">
        <v>3400</v>
      </c>
      <c r="C26" s="354">
        <f>4793+1690</f>
        <v>6483</v>
      </c>
      <c r="D26" s="355">
        <f t="shared" si="1"/>
        <v>0.907</v>
      </c>
    </row>
    <row r="27" ht="37.5" customHeight="1" spans="1:4">
      <c r="A27" s="356" t="s">
        <v>87</v>
      </c>
      <c r="B27" s="354">
        <v>22</v>
      </c>
      <c r="C27" s="354">
        <v>22</v>
      </c>
      <c r="D27" s="355">
        <f t="shared" si="1"/>
        <v>0</v>
      </c>
    </row>
    <row r="28" ht="37.5" customHeight="1" spans="1:4">
      <c r="A28" s="356" t="s">
        <v>88</v>
      </c>
      <c r="B28" s="354"/>
      <c r="C28" s="354"/>
      <c r="D28" s="355" t="str">
        <f t="shared" si="1"/>
        <v/>
      </c>
    </row>
    <row r="29" s="242" customFormat="1" ht="37.5" customHeight="1" spans="1:4">
      <c r="A29" s="348" t="s">
        <v>89</v>
      </c>
      <c r="B29" s="359">
        <f>SUBTOTAL(9,B4:B28)</f>
        <v>238678</v>
      </c>
      <c r="C29" s="359">
        <f>SUBTOTAL(9,C4:C28)</f>
        <v>245838</v>
      </c>
      <c r="D29" s="355">
        <f t="shared" si="1"/>
        <v>0.03</v>
      </c>
    </row>
    <row r="30" ht="37.5" customHeight="1" spans="1:4">
      <c r="A30" s="360" t="s">
        <v>90</v>
      </c>
      <c r="B30" s="359">
        <f>SUBTOTAL(9,B31:B34)</f>
        <v>14466</v>
      </c>
      <c r="C30" s="359">
        <f>SUBTOTAL(9,C31:C34)</f>
        <v>7559</v>
      </c>
      <c r="D30" s="355">
        <f t="shared" si="1"/>
        <v>-0.477</v>
      </c>
    </row>
    <row r="31" ht="37.5" customHeight="1" spans="1:4">
      <c r="A31" s="361" t="s">
        <v>91</v>
      </c>
      <c r="B31" s="354">
        <v>14409</v>
      </c>
      <c r="C31" s="354">
        <v>7559</v>
      </c>
      <c r="D31" s="355">
        <f t="shared" si="1"/>
        <v>-0.475</v>
      </c>
    </row>
    <row r="32" ht="36" customHeight="1" spans="1:4">
      <c r="A32" s="361" t="s">
        <v>92</v>
      </c>
      <c r="B32" s="354">
        <v>0</v>
      </c>
      <c r="C32" s="354"/>
      <c r="D32" s="362" t="str">
        <f>IF(B32&lt;&gt;0,IF((C32/B32-1)&lt;-30%,"",IF((C32/B32-1)&gt;150%,"",C32/B32-1)),"")</f>
        <v/>
      </c>
    </row>
    <row r="33" ht="37.5" customHeight="1" spans="1:4">
      <c r="A33" s="363" t="s">
        <v>93</v>
      </c>
      <c r="B33" s="354">
        <v>57</v>
      </c>
      <c r="C33" s="354"/>
      <c r="D33" s="355">
        <f>IF(B33=0,"",(C33-B33)/B33)</f>
        <v>-1</v>
      </c>
    </row>
    <row r="34" s="313" customFormat="1" ht="36" customHeight="1" spans="1:4">
      <c r="A34" s="363" t="s">
        <v>94</v>
      </c>
      <c r="B34" s="354"/>
      <c r="C34" s="354"/>
      <c r="D34" s="355" t="str">
        <f>IF(B34=0,"",(C34-B34)/B34)</f>
        <v/>
      </c>
    </row>
    <row r="35" s="313" customFormat="1" ht="37.5" customHeight="1" spans="1:4">
      <c r="A35" s="364" t="s">
        <v>95</v>
      </c>
      <c r="B35" s="359">
        <v>19646</v>
      </c>
      <c r="C35" s="359">
        <v>15162</v>
      </c>
      <c r="D35" s="355">
        <f>IF(B35=0,"",(C35-B35)/B35)</f>
        <v>-0.228</v>
      </c>
    </row>
    <row r="36" s="313" customFormat="1" ht="37.5" customHeight="1" spans="1:4">
      <c r="A36" s="365" t="s">
        <v>96</v>
      </c>
      <c r="B36" s="359">
        <v>3314</v>
      </c>
      <c r="C36" s="359"/>
      <c r="D36" s="355">
        <f>IF(B36=0,"",(C36-B36)/B36)</f>
        <v>-1</v>
      </c>
    </row>
    <row r="37" ht="37.5" customHeight="1" spans="1:4">
      <c r="A37" s="366" t="s">
        <v>97</v>
      </c>
      <c r="B37" s="359">
        <f>B29+B30+B35</f>
        <v>272790</v>
      </c>
      <c r="C37" s="359">
        <f>C29+C30+C35</f>
        <v>268559</v>
      </c>
      <c r="D37" s="355">
        <f>IF(B37=0,"",(C37-B37)/B37)</f>
        <v>-0.016</v>
      </c>
    </row>
    <row r="38" spans="1:3">
      <c r="A38" s="367"/>
      <c r="C38" s="368"/>
    </row>
    <row r="40" spans="3:3">
      <c r="C40" s="368"/>
    </row>
    <row r="42" spans="3:3">
      <c r="C42" s="368"/>
    </row>
    <row r="43" spans="3:3">
      <c r="C43" s="368"/>
    </row>
    <row r="45" spans="3:3">
      <c r="C45" s="368"/>
    </row>
    <row r="46" spans="3:3">
      <c r="C46" s="368"/>
    </row>
    <row r="47" spans="3:3">
      <c r="C47" s="368"/>
    </row>
    <row r="48" spans="3:3">
      <c r="C48" s="368"/>
    </row>
    <row r="50" spans="3:3">
      <c r="C50" s="368"/>
    </row>
  </sheetData>
  <autoFilter ref="A3:D38">
    <extLst/>
  </autoFilter>
  <mergeCells count="1">
    <mergeCell ref="A1:D1"/>
  </mergeCells>
  <conditionalFormatting sqref="B33">
    <cfRule type="expression" dxfId="1" priority="14" stopIfTrue="1">
      <formula>"len($A:$A)=3"</formula>
    </cfRule>
  </conditionalFormatting>
  <conditionalFormatting sqref="C36">
    <cfRule type="cellIs" dxfId="2" priority="1" stopIfTrue="1" operator="lessThan">
      <formula>0</formula>
    </cfRule>
    <cfRule type="cellIs" dxfId="0" priority="2" stopIfTrue="1" operator="greaterThan">
      <formula>5</formula>
    </cfRule>
  </conditionalFormatting>
  <conditionalFormatting sqref="A33:A34">
    <cfRule type="expression" dxfId="1" priority="9" stopIfTrue="1">
      <formula>"len($A:$A)=3"</formula>
    </cfRule>
  </conditionalFormatting>
  <conditionalFormatting sqref="D2 C38:D43 C31">
    <cfRule type="cellIs" dxfId="0" priority="27" stopIfTrue="1" operator="lessThanOrEqual">
      <formula>-1</formula>
    </cfRule>
  </conditionalFormatting>
  <conditionalFormatting sqref="C32:D32 C33">
    <cfRule type="cellIs" dxfId="2" priority="29" stopIfTrue="1" operator="lessThan">
      <formula>0</formula>
    </cfRule>
    <cfRule type="cellIs" dxfId="0" priority="30" stopIfTrue="1" operator="greaterThan">
      <formula>5</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20">
    <tabColor rgb="FF00B0F0"/>
  </sheetPr>
  <dimension ref="A1:E42"/>
  <sheetViews>
    <sheetView showGridLines="0" showZeros="0" view="pageBreakPreview" zoomScaleNormal="115" workbookViewId="0">
      <pane ySplit="3" topLeftCell="A34" activePane="bottomLeft" state="frozen"/>
      <selection/>
      <selection pane="bottomLeft" activeCell="B9" sqref="B9"/>
    </sheetView>
  </sheetViews>
  <sheetFormatPr defaultColWidth="9" defaultRowHeight="14.25" outlineLevelCol="4"/>
  <cols>
    <col min="1" max="1" width="46.5" style="83" customWidth="1"/>
    <col min="2" max="4" width="20.6333333333333" style="83" customWidth="1"/>
    <col min="5" max="5" width="5.38333333333333" style="83" hidden="1" customWidth="1"/>
    <col min="6" max="16384" width="9" style="83"/>
  </cols>
  <sheetData>
    <row r="1" ht="45" customHeight="1" spans="1:4">
      <c r="A1" s="84" t="s">
        <v>673</v>
      </c>
      <c r="B1" s="84"/>
      <c r="C1" s="84"/>
      <c r="D1" s="84"/>
    </row>
    <row r="2" s="107" customFormat="1" ht="20.1" customHeight="1" spans="1:4">
      <c r="A2" s="108"/>
      <c r="B2" s="109"/>
      <c r="C2" s="110"/>
      <c r="D2" s="111" t="s">
        <v>2</v>
      </c>
    </row>
    <row r="3" ht="45" customHeight="1" spans="1:5">
      <c r="A3" s="112" t="s">
        <v>674</v>
      </c>
      <c r="B3" s="90" t="s">
        <v>5</v>
      </c>
      <c r="C3" s="90" t="s">
        <v>6</v>
      </c>
      <c r="D3" s="91" t="s">
        <v>7</v>
      </c>
      <c r="E3" s="107" t="s">
        <v>8</v>
      </c>
    </row>
    <row r="4" ht="36" customHeight="1" spans="1:5">
      <c r="A4" s="113" t="s">
        <v>675</v>
      </c>
      <c r="B4" s="114">
        <v>28185</v>
      </c>
      <c r="C4" s="115">
        <v>22457</v>
      </c>
      <c r="D4" s="95">
        <f t="shared" ref="D4:D11" si="0">IF(B4=0,"",(C4-B4)/B4)</f>
        <v>-0.203</v>
      </c>
      <c r="E4" s="116" t="str">
        <f t="shared" ref="E4:E15" si="1">IF(A4&lt;&gt;"",IF(SUM(B4:C4)&lt;&gt;0,"是","否"),"是")</f>
        <v>是</v>
      </c>
    </row>
    <row r="5" ht="36" customHeight="1" spans="1:5">
      <c r="A5" s="117" t="s">
        <v>676</v>
      </c>
      <c r="B5" s="118">
        <v>17708</v>
      </c>
      <c r="C5" s="118">
        <v>11692</v>
      </c>
      <c r="D5" s="95">
        <f t="shared" si="0"/>
        <v>-0.34</v>
      </c>
      <c r="E5" s="116" t="str">
        <f t="shared" si="1"/>
        <v>是</v>
      </c>
    </row>
    <row r="6" ht="36" customHeight="1" spans="1:5">
      <c r="A6" s="117" t="s">
        <v>677</v>
      </c>
      <c r="B6" s="118">
        <v>43</v>
      </c>
      <c r="C6" s="119">
        <v>38</v>
      </c>
      <c r="D6" s="95">
        <f t="shared" si="0"/>
        <v>-0.116</v>
      </c>
      <c r="E6" s="116" t="str">
        <f t="shared" si="1"/>
        <v>是</v>
      </c>
    </row>
    <row r="7" s="82" customFormat="1" ht="36" customHeight="1" spans="1:5">
      <c r="A7" s="117" t="s">
        <v>678</v>
      </c>
      <c r="B7" s="118">
        <v>9753</v>
      </c>
      <c r="C7" s="119">
        <v>10155</v>
      </c>
      <c r="D7" s="95">
        <f t="shared" si="0"/>
        <v>0.041</v>
      </c>
      <c r="E7" s="116" t="str">
        <f t="shared" si="1"/>
        <v>是</v>
      </c>
    </row>
    <row r="8" ht="36" customHeight="1" spans="1:5">
      <c r="A8" s="113" t="s">
        <v>679</v>
      </c>
      <c r="B8" s="114">
        <v>16597</v>
      </c>
      <c r="C8" s="114">
        <v>17555</v>
      </c>
      <c r="D8" s="95">
        <f t="shared" si="0"/>
        <v>0.058</v>
      </c>
      <c r="E8" s="116" t="str">
        <f t="shared" si="1"/>
        <v>是</v>
      </c>
    </row>
    <row r="9" ht="36" customHeight="1" spans="1:5">
      <c r="A9" s="117" t="s">
        <v>676</v>
      </c>
      <c r="B9" s="118">
        <v>14416</v>
      </c>
      <c r="C9" s="118">
        <v>15600</v>
      </c>
      <c r="D9" s="95">
        <f t="shared" si="0"/>
        <v>0.082</v>
      </c>
      <c r="E9" s="116" t="str">
        <f t="shared" si="1"/>
        <v>是</v>
      </c>
    </row>
    <row r="10" ht="36" customHeight="1" spans="1:5">
      <c r="A10" s="117" t="s">
        <v>677</v>
      </c>
      <c r="B10" s="118">
        <v>65</v>
      </c>
      <c r="C10" s="119">
        <v>50</v>
      </c>
      <c r="D10" s="95">
        <f t="shared" si="0"/>
        <v>-0.231</v>
      </c>
      <c r="E10" s="116" t="str">
        <f t="shared" si="1"/>
        <v>是</v>
      </c>
    </row>
    <row r="11" ht="36" customHeight="1" spans="1:5">
      <c r="A11" s="117" t="s">
        <v>678</v>
      </c>
      <c r="B11" s="118">
        <v>1765</v>
      </c>
      <c r="C11" s="119">
        <v>1765</v>
      </c>
      <c r="D11" s="95">
        <f t="shared" si="0"/>
        <v>0</v>
      </c>
      <c r="E11" s="116" t="str">
        <f t="shared" si="1"/>
        <v>是</v>
      </c>
    </row>
    <row r="12" ht="36" hidden="1" customHeight="1" spans="1:5">
      <c r="A12" s="117" t="s">
        <v>680</v>
      </c>
      <c r="B12" s="118">
        <v>351</v>
      </c>
      <c r="C12" s="119">
        <v>140</v>
      </c>
      <c r="D12" s="120">
        <f>IF(B12&gt;0,C12/B12-1,IF(B12&lt;0,-(C12/B12-1),""))</f>
        <v>-0.601</v>
      </c>
      <c r="E12" s="116" t="str">
        <f t="shared" si="1"/>
        <v>是</v>
      </c>
    </row>
    <row r="13" ht="36" customHeight="1" spans="1:5">
      <c r="A13" s="113" t="s">
        <v>681</v>
      </c>
      <c r="B13" s="114">
        <v>1039</v>
      </c>
      <c r="C13" s="115">
        <v>812</v>
      </c>
      <c r="D13" s="95">
        <f>IF(B13=0,"",(C13-B13)/B13)</f>
        <v>-0.218</v>
      </c>
      <c r="E13" s="116" t="str">
        <f t="shared" si="1"/>
        <v>是</v>
      </c>
    </row>
    <row r="14" ht="36" customHeight="1" spans="1:5">
      <c r="A14" s="117" t="s">
        <v>676</v>
      </c>
      <c r="B14" s="118">
        <v>724</v>
      </c>
      <c r="C14" s="121">
        <v>729</v>
      </c>
      <c r="D14" s="95">
        <f>IF(B14=0,"",(C14-B14)/B14)</f>
        <v>0.007</v>
      </c>
      <c r="E14" s="116" t="str">
        <f t="shared" si="1"/>
        <v>是</v>
      </c>
    </row>
    <row r="15" ht="36" customHeight="1" spans="1:5">
      <c r="A15" s="117" t="s">
        <v>677</v>
      </c>
      <c r="B15" s="118">
        <v>2</v>
      </c>
      <c r="C15" s="121">
        <v>2</v>
      </c>
      <c r="D15" s="95">
        <f>IF(B15=0,"",(C15-B15)/B15)</f>
        <v>0</v>
      </c>
      <c r="E15" s="116" t="str">
        <f t="shared" si="1"/>
        <v>是</v>
      </c>
    </row>
    <row r="16" ht="36" customHeight="1" spans="1:5">
      <c r="A16" s="113" t="s">
        <v>682</v>
      </c>
      <c r="B16" s="118"/>
      <c r="C16" s="121"/>
      <c r="D16" s="95"/>
      <c r="E16" s="116"/>
    </row>
    <row r="17" ht="36" customHeight="1" spans="1:5">
      <c r="A17" s="117" t="s">
        <v>676</v>
      </c>
      <c r="B17" s="118"/>
      <c r="C17" s="121"/>
      <c r="D17" s="95"/>
      <c r="E17" s="116"/>
    </row>
    <row r="18" ht="36" customHeight="1" spans="1:5">
      <c r="A18" s="117" t="s">
        <v>677</v>
      </c>
      <c r="B18" s="118"/>
      <c r="C18" s="121"/>
      <c r="D18" s="95"/>
      <c r="E18" s="116"/>
    </row>
    <row r="19" ht="36" customHeight="1" spans="1:5">
      <c r="A19" s="117" t="s">
        <v>678</v>
      </c>
      <c r="B19" s="118"/>
      <c r="C19" s="121"/>
      <c r="D19" s="95"/>
      <c r="E19" s="116"/>
    </row>
    <row r="20" ht="36" customHeight="1" spans="1:5">
      <c r="A20" s="113" t="s">
        <v>683</v>
      </c>
      <c r="B20" s="114">
        <v>3245</v>
      </c>
      <c r="C20" s="114">
        <v>3003</v>
      </c>
      <c r="D20" s="95">
        <f t="shared" ref="D20:D27" si="2">IF(B20=0,"",(C20-B20)/B20)</f>
        <v>-0.075</v>
      </c>
      <c r="E20" s="116" t="str">
        <f t="shared" ref="E20:E27" si="3">IF(A20&lt;&gt;"",IF(SUM(B20:C20)&lt;&gt;0,"是","否"),"是")</f>
        <v>是</v>
      </c>
    </row>
    <row r="21" ht="36" customHeight="1" spans="1:5">
      <c r="A21" s="117" t="s">
        <v>676</v>
      </c>
      <c r="B21" s="118">
        <v>774</v>
      </c>
      <c r="C21" s="119">
        <v>812</v>
      </c>
      <c r="D21" s="95">
        <f t="shared" si="2"/>
        <v>0.049</v>
      </c>
      <c r="E21" s="116" t="str">
        <f t="shared" si="3"/>
        <v>是</v>
      </c>
    </row>
    <row r="22" ht="36" customHeight="1" spans="1:5">
      <c r="A22" s="117" t="s">
        <v>677</v>
      </c>
      <c r="B22" s="118">
        <v>1</v>
      </c>
      <c r="C22" s="118">
        <v>1</v>
      </c>
      <c r="D22" s="95">
        <f t="shared" si="2"/>
        <v>0</v>
      </c>
      <c r="E22" s="116" t="str">
        <f t="shared" si="3"/>
        <v>是</v>
      </c>
    </row>
    <row r="23" ht="36" customHeight="1" spans="1:5">
      <c r="A23" s="117" t="s">
        <v>678</v>
      </c>
      <c r="B23" s="118">
        <v>2</v>
      </c>
      <c r="C23" s="122"/>
      <c r="D23" s="95">
        <f t="shared" si="2"/>
        <v>-1</v>
      </c>
      <c r="E23" s="116" t="str">
        <f t="shared" si="3"/>
        <v>是</v>
      </c>
    </row>
    <row r="24" ht="36" customHeight="1" spans="1:5">
      <c r="A24" s="113" t="s">
        <v>684</v>
      </c>
      <c r="B24" s="114">
        <v>11643</v>
      </c>
      <c r="C24" s="114">
        <v>13552</v>
      </c>
      <c r="D24" s="95">
        <f t="shared" si="2"/>
        <v>0.164</v>
      </c>
      <c r="E24" s="116" t="str">
        <f t="shared" si="3"/>
        <v>是</v>
      </c>
    </row>
    <row r="25" ht="36" customHeight="1" spans="1:5">
      <c r="A25" s="117" t="s">
        <v>676</v>
      </c>
      <c r="B25" s="118">
        <v>3330</v>
      </c>
      <c r="C25" s="118">
        <v>4636</v>
      </c>
      <c r="D25" s="95">
        <f t="shared" si="2"/>
        <v>0.392</v>
      </c>
      <c r="E25" s="116" t="str">
        <f t="shared" si="3"/>
        <v>是</v>
      </c>
    </row>
    <row r="26" ht="36" customHeight="1" spans="1:5">
      <c r="A26" s="117" t="s">
        <v>677</v>
      </c>
      <c r="B26" s="118">
        <v>45</v>
      </c>
      <c r="C26" s="122">
        <v>50</v>
      </c>
      <c r="D26" s="95">
        <f t="shared" si="2"/>
        <v>0.111</v>
      </c>
      <c r="E26" s="116" t="str">
        <f t="shared" si="3"/>
        <v>是</v>
      </c>
    </row>
    <row r="27" ht="36" customHeight="1" spans="1:5">
      <c r="A27" s="117" t="s">
        <v>678</v>
      </c>
      <c r="B27" s="118">
        <v>7071</v>
      </c>
      <c r="C27" s="122">
        <v>8102</v>
      </c>
      <c r="D27" s="95">
        <f t="shared" si="2"/>
        <v>0.146</v>
      </c>
      <c r="E27" s="116" t="str">
        <f t="shared" si="3"/>
        <v>是</v>
      </c>
    </row>
    <row r="28" ht="36" customHeight="1" spans="1:5">
      <c r="A28" s="113" t="s">
        <v>685</v>
      </c>
      <c r="B28" s="118"/>
      <c r="C28" s="122"/>
      <c r="D28" s="95"/>
      <c r="E28" s="116"/>
    </row>
    <row r="29" ht="36" customHeight="1" spans="1:5">
      <c r="A29" s="117" t="s">
        <v>676</v>
      </c>
      <c r="B29" s="118"/>
      <c r="C29" s="122"/>
      <c r="D29" s="95"/>
      <c r="E29" s="116"/>
    </row>
    <row r="30" ht="36" customHeight="1" spans="1:5">
      <c r="A30" s="117" t="s">
        <v>677</v>
      </c>
      <c r="B30" s="118"/>
      <c r="C30" s="122"/>
      <c r="D30" s="95"/>
      <c r="E30" s="116"/>
    </row>
    <row r="31" ht="36" customHeight="1" spans="1:5">
      <c r="A31" s="117" t="s">
        <v>678</v>
      </c>
      <c r="B31" s="118"/>
      <c r="C31" s="122"/>
      <c r="D31" s="95"/>
      <c r="E31" s="116"/>
    </row>
    <row r="32" ht="36" customHeight="1" spans="1:5">
      <c r="A32" s="123" t="s">
        <v>686</v>
      </c>
      <c r="B32" s="114">
        <v>60709</v>
      </c>
      <c r="C32" s="114">
        <v>57379</v>
      </c>
      <c r="D32" s="95">
        <f>IF(B32=0,"",(C32-B32)/B32)</f>
        <v>-0.055</v>
      </c>
      <c r="E32" s="116" t="str">
        <f>IF(A32&lt;&gt;"",IF(SUM(B32:C32)&lt;&gt;0,"是","否"),"是")</f>
        <v>是</v>
      </c>
    </row>
    <row r="33" ht="36" customHeight="1" spans="1:5">
      <c r="A33" s="117" t="s">
        <v>676</v>
      </c>
      <c r="B33" s="118">
        <v>36952</v>
      </c>
      <c r="C33" s="118">
        <v>33469</v>
      </c>
      <c r="D33" s="95">
        <f>IF(B33=0,"",(C33-B33)/B33)</f>
        <v>-0.094</v>
      </c>
      <c r="E33" s="116" t="str">
        <f>IF(A33&lt;&gt;"",IF(SUM(B33:C33)&lt;&gt;0,"是","否"),"是")</f>
        <v>是</v>
      </c>
    </row>
    <row r="34" ht="36" customHeight="1" spans="1:5">
      <c r="A34" s="117" t="s">
        <v>677</v>
      </c>
      <c r="B34" s="118">
        <v>156</v>
      </c>
      <c r="C34" s="118">
        <v>141</v>
      </c>
      <c r="D34" s="95"/>
      <c r="E34" s="116"/>
    </row>
    <row r="35" ht="36" customHeight="1" spans="1:5">
      <c r="A35" s="117" t="s">
        <v>678</v>
      </c>
      <c r="B35" s="118">
        <v>8591</v>
      </c>
      <c r="C35" s="118">
        <v>20022</v>
      </c>
      <c r="D35" s="95"/>
      <c r="E35" s="116"/>
    </row>
    <row r="36" ht="36" customHeight="1" spans="1:5">
      <c r="A36" s="105" t="s">
        <v>687</v>
      </c>
      <c r="B36" s="114">
        <v>10063</v>
      </c>
      <c r="C36" s="114">
        <v>10235</v>
      </c>
      <c r="D36" s="95">
        <f>IF(B36=0,"",(C36-B36)/B36)</f>
        <v>0.017</v>
      </c>
      <c r="E36" s="116" t="str">
        <f>IF(A36&lt;&gt;"",IF(SUM(B36:C36)&lt;&gt;0,"是","否"),"是")</f>
        <v>是</v>
      </c>
    </row>
    <row r="37" ht="36" customHeight="1" spans="1:5">
      <c r="A37" s="124" t="s">
        <v>688</v>
      </c>
      <c r="B37" s="114"/>
      <c r="C37" s="115"/>
      <c r="D37" s="95" t="str">
        <f>IF(B37=0,"",(C37-B37)/B37)</f>
        <v/>
      </c>
      <c r="E37" s="116" t="str">
        <f>IF(A37&lt;&gt;"",IF(SUM(B37:C37)&lt;&gt;0,"是","否"),"是")</f>
        <v>否</v>
      </c>
    </row>
    <row r="38" ht="36" customHeight="1" spans="1:5">
      <c r="A38" s="103" t="s">
        <v>689</v>
      </c>
      <c r="B38" s="114">
        <f>SUBTOTAL(9,B32)</f>
        <v>60709</v>
      </c>
      <c r="C38" s="114">
        <f>SUBTOTAL(9,C32)</f>
        <v>57379</v>
      </c>
      <c r="D38" s="95">
        <f>IF(B38=0,"",(C38-B38)/B38)</f>
        <v>-0.055</v>
      </c>
      <c r="E38" s="116" t="str">
        <f>IF(A38&lt;&gt;"",IF(SUM(B38:C38)&lt;&gt;0,"是","否"),"是")</f>
        <v>是</v>
      </c>
    </row>
    <row r="39" spans="2:3">
      <c r="B39" s="106"/>
      <c r="C39" s="106"/>
    </row>
    <row r="40" spans="2:3">
      <c r="B40" s="106"/>
      <c r="C40" s="106"/>
    </row>
    <row r="41" spans="2:3">
      <c r="B41" s="106"/>
      <c r="C41" s="106"/>
    </row>
    <row r="42" spans="2:3">
      <c r="B42" s="106"/>
      <c r="C42" s="106"/>
    </row>
  </sheetData>
  <autoFilter ref="A3:E37">
    <filterColumn colId="4">
      <customFilters>
        <customFilter operator="equal" val="是"/>
      </customFilters>
    </filterColumn>
    <extLst/>
  </autoFilter>
  <mergeCells count="1">
    <mergeCell ref="A1:D1"/>
  </mergeCells>
  <conditionalFormatting sqref="E4:E38">
    <cfRule type="cellIs" dxfId="3" priority="4" stopIfTrue="1" operator="lessThanOrEqual">
      <formula>-1</formula>
    </cfRule>
  </conditionalFormatting>
  <conditionalFormatting sqref="E5:E38">
    <cfRule type="cellIs" dxfId="3" priority="2" stopIfTrue="1" operator="lessThanOrEqual">
      <formula>-1</formula>
    </cfRule>
  </conditionalFormatting>
  <conditionalFormatting sqref="C6:C7 D12 C14:C19 C10:C12 C21 C23 C26:C31">
    <cfRule type="cellIs" dxfId="3" priority="3"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tabColor rgb="FF00B0F0"/>
  </sheetPr>
  <dimension ref="A1:E26"/>
  <sheetViews>
    <sheetView showGridLines="0" showZeros="0" view="pageBreakPreview" zoomScaleNormal="100" workbookViewId="0">
      <pane ySplit="3" topLeftCell="A4" activePane="bottomLeft" state="frozen"/>
      <selection/>
      <selection pane="bottomLeft" activeCell="B17" sqref="B17"/>
    </sheetView>
  </sheetViews>
  <sheetFormatPr defaultColWidth="9" defaultRowHeight="14.25" outlineLevelCol="4"/>
  <cols>
    <col min="1" max="1" width="45.6333333333333" style="83" customWidth="1"/>
    <col min="2" max="4" width="20.6333333333333" style="83" customWidth="1"/>
    <col min="5" max="5" width="12.75" style="83" hidden="1" customWidth="1"/>
    <col min="6" max="16384" width="9" style="83"/>
  </cols>
  <sheetData>
    <row r="1" ht="45" customHeight="1" spans="1:4">
      <c r="A1" s="84" t="s">
        <v>690</v>
      </c>
      <c r="B1" s="84"/>
      <c r="C1" s="84"/>
      <c r="D1" s="84"/>
    </row>
    <row r="2" ht="20.1" customHeight="1" spans="1:4">
      <c r="A2" s="85"/>
      <c r="B2" s="86"/>
      <c r="C2" s="87"/>
      <c r="D2" s="88" t="s">
        <v>691</v>
      </c>
    </row>
    <row r="3" ht="45" customHeight="1" spans="1:5">
      <c r="A3" s="89" t="s">
        <v>486</v>
      </c>
      <c r="B3" s="90" t="s">
        <v>5</v>
      </c>
      <c r="C3" s="90" t="s">
        <v>6</v>
      </c>
      <c r="D3" s="91" t="s">
        <v>7</v>
      </c>
      <c r="E3" s="92" t="s">
        <v>8</v>
      </c>
    </row>
    <row r="4" ht="36" customHeight="1" spans="1:5">
      <c r="A4" s="93" t="s">
        <v>692</v>
      </c>
      <c r="B4" s="94">
        <v>28201</v>
      </c>
      <c r="C4" s="94">
        <v>22457</v>
      </c>
      <c r="D4" s="95">
        <f>IF(B4=0,"",(C4-B4)/B4)</f>
        <v>-0.204</v>
      </c>
      <c r="E4" s="96" t="str">
        <f t="shared" ref="E4:E22" si="0">IF(A4&lt;&gt;"",IF(SUM(B4:C4)&lt;&gt;0,"是","否"),"是")</f>
        <v>是</v>
      </c>
    </row>
    <row r="5" ht="36" customHeight="1" spans="1:5">
      <c r="A5" s="97" t="s">
        <v>693</v>
      </c>
      <c r="B5" s="98">
        <v>9768</v>
      </c>
      <c r="C5" s="98">
        <v>10075</v>
      </c>
      <c r="D5" s="95">
        <f t="shared" ref="D5:D22" si="1">IF(B5=0,"",(C5-B5)/B5)</f>
        <v>0.031</v>
      </c>
      <c r="E5" s="96" t="str">
        <f t="shared" si="0"/>
        <v>是</v>
      </c>
    </row>
    <row r="6" ht="36" customHeight="1" spans="1:5">
      <c r="A6" s="99" t="s">
        <v>694</v>
      </c>
      <c r="B6" s="94">
        <v>17045</v>
      </c>
      <c r="C6" s="94">
        <v>18695</v>
      </c>
      <c r="D6" s="95">
        <f t="shared" si="1"/>
        <v>0.097</v>
      </c>
      <c r="E6" s="96" t="str">
        <f t="shared" si="0"/>
        <v>是</v>
      </c>
    </row>
    <row r="7" ht="36" customHeight="1" spans="1:5">
      <c r="A7" s="97" t="s">
        <v>693</v>
      </c>
      <c r="B7" s="98">
        <v>17035</v>
      </c>
      <c r="C7" s="100">
        <v>18645</v>
      </c>
      <c r="D7" s="95">
        <f t="shared" si="1"/>
        <v>0.095</v>
      </c>
      <c r="E7" s="96" t="str">
        <f t="shared" si="0"/>
        <v>是</v>
      </c>
    </row>
    <row r="8" s="82" customFormat="1" ht="36" customHeight="1" spans="1:5">
      <c r="A8" s="93" t="s">
        <v>695</v>
      </c>
      <c r="B8" s="94">
        <v>1039</v>
      </c>
      <c r="C8" s="94">
        <v>812</v>
      </c>
      <c r="D8" s="95">
        <f t="shared" si="1"/>
        <v>-0.218</v>
      </c>
      <c r="E8" s="96" t="str">
        <f t="shared" si="0"/>
        <v>是</v>
      </c>
    </row>
    <row r="9" s="82" customFormat="1" ht="36" customHeight="1" spans="1:5">
      <c r="A9" s="97" t="s">
        <v>693</v>
      </c>
      <c r="B9" s="98">
        <v>548</v>
      </c>
      <c r="C9" s="100">
        <v>556</v>
      </c>
      <c r="D9" s="95">
        <f t="shared" si="1"/>
        <v>0.015</v>
      </c>
      <c r="E9" s="96" t="str">
        <f t="shared" si="0"/>
        <v>是</v>
      </c>
    </row>
    <row r="10" s="82" customFormat="1" ht="36" customHeight="1" spans="1:5">
      <c r="A10" s="93" t="s">
        <v>696</v>
      </c>
      <c r="B10" s="94"/>
      <c r="C10" s="94"/>
      <c r="D10" s="95" t="str">
        <f t="shared" si="1"/>
        <v/>
      </c>
      <c r="E10" s="96" t="str">
        <f t="shared" si="0"/>
        <v>否</v>
      </c>
    </row>
    <row r="11" s="82" customFormat="1" ht="36" customHeight="1" spans="1:5">
      <c r="A11" s="97" t="s">
        <v>693</v>
      </c>
      <c r="B11" s="98"/>
      <c r="C11" s="101"/>
      <c r="D11" s="95" t="str">
        <f t="shared" si="1"/>
        <v/>
      </c>
      <c r="E11" s="96" t="str">
        <f t="shared" si="0"/>
        <v>否</v>
      </c>
    </row>
    <row r="12" s="82" customFormat="1" ht="36" customHeight="1" spans="1:5">
      <c r="A12" s="93" t="s">
        <v>697</v>
      </c>
      <c r="B12" s="94">
        <v>3245</v>
      </c>
      <c r="C12" s="94">
        <v>3003</v>
      </c>
      <c r="D12" s="95">
        <f t="shared" si="1"/>
        <v>-0.075</v>
      </c>
      <c r="E12" s="96" t="str">
        <f t="shared" si="0"/>
        <v>是</v>
      </c>
    </row>
    <row r="13" s="82" customFormat="1" ht="36" customHeight="1" spans="1:5">
      <c r="A13" s="97" t="s">
        <v>693</v>
      </c>
      <c r="B13" s="98">
        <v>2468</v>
      </c>
      <c r="C13" s="101">
        <v>2190</v>
      </c>
      <c r="D13" s="95">
        <f t="shared" si="1"/>
        <v>-0.113</v>
      </c>
      <c r="E13" s="96" t="str">
        <f t="shared" si="0"/>
        <v>是</v>
      </c>
    </row>
    <row r="14" s="82" customFormat="1" ht="36" customHeight="1" spans="1:5">
      <c r="A14" s="93" t="s">
        <v>698</v>
      </c>
      <c r="B14" s="94">
        <v>7691</v>
      </c>
      <c r="C14" s="94">
        <v>8767</v>
      </c>
      <c r="D14" s="95">
        <f t="shared" si="1"/>
        <v>0.14</v>
      </c>
      <c r="E14" s="96" t="str">
        <f t="shared" si="0"/>
        <v>是</v>
      </c>
    </row>
    <row r="15" ht="36" customHeight="1" spans="1:5">
      <c r="A15" s="97" t="s">
        <v>693</v>
      </c>
      <c r="B15" s="98">
        <v>7655</v>
      </c>
      <c r="C15" s="100">
        <f>8753-11</f>
        <v>8742</v>
      </c>
      <c r="D15" s="95">
        <f t="shared" si="1"/>
        <v>0.142</v>
      </c>
      <c r="E15" s="96" t="str">
        <f t="shared" si="0"/>
        <v>是</v>
      </c>
    </row>
    <row r="16" ht="36" customHeight="1" spans="1:5">
      <c r="A16" s="93" t="s">
        <v>699</v>
      </c>
      <c r="B16" s="94"/>
      <c r="C16" s="94"/>
      <c r="D16" s="95" t="str">
        <f t="shared" si="1"/>
        <v/>
      </c>
      <c r="E16" s="96" t="str">
        <f t="shared" si="0"/>
        <v>否</v>
      </c>
    </row>
    <row r="17" ht="36" customHeight="1" spans="1:5">
      <c r="A17" s="97" t="s">
        <v>693</v>
      </c>
      <c r="B17" s="98"/>
      <c r="C17" s="102"/>
      <c r="D17" s="95" t="str">
        <f t="shared" si="1"/>
        <v/>
      </c>
      <c r="E17" s="96" t="str">
        <f t="shared" si="0"/>
        <v>否</v>
      </c>
    </row>
    <row r="18" ht="36" customHeight="1" spans="1:5">
      <c r="A18" s="103" t="s">
        <v>700</v>
      </c>
      <c r="B18" s="94">
        <f>B4+B6+B8+B12+B14</f>
        <v>57221</v>
      </c>
      <c r="C18" s="94">
        <f>C4+C6+C8+C12+C14</f>
        <v>53734</v>
      </c>
      <c r="D18" s="95">
        <f t="shared" si="1"/>
        <v>-0.061</v>
      </c>
      <c r="E18" s="96" t="str">
        <f t="shared" si="0"/>
        <v>是</v>
      </c>
    </row>
    <row r="19" ht="36" customHeight="1" spans="1:5">
      <c r="A19" s="97" t="s">
        <v>701</v>
      </c>
      <c r="B19" s="98">
        <f>SUM(B5,B7,B9,B11,B13,B15,B17)</f>
        <v>37474</v>
      </c>
      <c r="C19" s="98">
        <f>C5+C7+C9+C13+C15</f>
        <v>40208</v>
      </c>
      <c r="D19" s="95">
        <f t="shared" si="1"/>
        <v>0.073</v>
      </c>
      <c r="E19" s="96" t="str">
        <f t="shared" si="0"/>
        <v>是</v>
      </c>
    </row>
    <row r="20" ht="36" customHeight="1" spans="1:5">
      <c r="A20" s="104" t="s">
        <v>702</v>
      </c>
      <c r="B20" s="94"/>
      <c r="C20" s="94"/>
      <c r="D20" s="95" t="str">
        <f t="shared" si="1"/>
        <v/>
      </c>
      <c r="E20" s="96" t="str">
        <f t="shared" si="0"/>
        <v>否</v>
      </c>
    </row>
    <row r="21" ht="36" customHeight="1" spans="1:5">
      <c r="A21" s="105" t="s">
        <v>703</v>
      </c>
      <c r="B21" s="94"/>
      <c r="C21" s="94"/>
      <c r="D21" s="95" t="str">
        <f t="shared" si="1"/>
        <v/>
      </c>
      <c r="E21" s="96" t="str">
        <f t="shared" si="0"/>
        <v>否</v>
      </c>
    </row>
    <row r="22" ht="36" customHeight="1" spans="1:5">
      <c r="A22" s="103" t="s">
        <v>704</v>
      </c>
      <c r="B22" s="94">
        <f>SUM(B18)</f>
        <v>57221</v>
      </c>
      <c r="C22" s="94">
        <f>SUM(C18)</f>
        <v>53734</v>
      </c>
      <c r="D22" s="95">
        <f t="shared" si="1"/>
        <v>-0.061</v>
      </c>
      <c r="E22" s="96" t="str">
        <f t="shared" si="0"/>
        <v>是</v>
      </c>
    </row>
    <row r="23" spans="2:3">
      <c r="B23" s="106"/>
      <c r="C23" s="106"/>
    </row>
    <row r="24" spans="2:3">
      <c r="B24" s="106"/>
      <c r="C24" s="106"/>
    </row>
    <row r="25" spans="2:3">
      <c r="B25" s="106"/>
      <c r="C25" s="106"/>
    </row>
    <row r="26" spans="2:3">
      <c r="B26" s="106"/>
      <c r="C26" s="106"/>
    </row>
  </sheetData>
  <autoFilter ref="A3:E22">
    <extLst/>
  </autoFilter>
  <mergeCells count="1">
    <mergeCell ref="A1:D1"/>
  </mergeCells>
  <conditionalFormatting sqref="E4:E22">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E36"/>
  <sheetViews>
    <sheetView showGridLines="0" showZeros="0" view="pageBreakPreview" zoomScaleNormal="115" workbookViewId="0">
      <pane ySplit="3" topLeftCell="A22" activePane="bottomLeft" state="frozen"/>
      <selection/>
      <selection pane="bottomLeft" activeCell="A8" sqref="$A8:$XFD9"/>
    </sheetView>
  </sheetViews>
  <sheetFormatPr defaultColWidth="9" defaultRowHeight="14.25" outlineLevelCol="4"/>
  <cols>
    <col min="1" max="1" width="46.5" style="83" customWidth="1"/>
    <col min="2" max="4" width="20.6333333333333" style="83" customWidth="1"/>
    <col min="5" max="5" width="5.38333333333333" style="83" hidden="1" customWidth="1"/>
    <col min="6" max="16384" width="9" style="83"/>
  </cols>
  <sheetData>
    <row r="1" ht="45" customHeight="1" spans="1:4">
      <c r="A1" s="84" t="s">
        <v>705</v>
      </c>
      <c r="B1" s="84"/>
      <c r="C1" s="84"/>
      <c r="D1" s="84"/>
    </row>
    <row r="2" s="107" customFormat="1" ht="20.1" customHeight="1" spans="1:4">
      <c r="A2" s="108"/>
      <c r="B2" s="109"/>
      <c r="C2" s="110"/>
      <c r="D2" s="111" t="s">
        <v>2</v>
      </c>
    </row>
    <row r="3" ht="45" customHeight="1" spans="1:5">
      <c r="A3" s="112" t="s">
        <v>674</v>
      </c>
      <c r="B3" s="90" t="s">
        <v>5</v>
      </c>
      <c r="C3" s="90" t="s">
        <v>6</v>
      </c>
      <c r="D3" s="91" t="s">
        <v>7</v>
      </c>
      <c r="E3" s="107" t="s">
        <v>8</v>
      </c>
    </row>
    <row r="4" ht="36" customHeight="1" spans="1:5">
      <c r="A4" s="113" t="s">
        <v>675</v>
      </c>
      <c r="B4" s="114">
        <v>28185</v>
      </c>
      <c r="C4" s="115">
        <v>22457</v>
      </c>
      <c r="D4" s="95">
        <f t="shared" ref="D4:D11" si="0">IF(B4=0,"",(C4-B4)/B4)</f>
        <v>-0.203</v>
      </c>
      <c r="E4" s="116" t="str">
        <f t="shared" ref="E4:E15" si="1">IF(A4&lt;&gt;"",IF(SUM(B4:C4)&lt;&gt;0,"是","否"),"是")</f>
        <v>是</v>
      </c>
    </row>
    <row r="5" ht="36" customHeight="1" spans="1:5">
      <c r="A5" s="117" t="s">
        <v>676</v>
      </c>
      <c r="B5" s="118">
        <v>17708</v>
      </c>
      <c r="C5" s="118">
        <v>11692</v>
      </c>
      <c r="D5" s="95">
        <f t="shared" si="0"/>
        <v>-0.34</v>
      </c>
      <c r="E5" s="116" t="str">
        <f t="shared" si="1"/>
        <v>是</v>
      </c>
    </row>
    <row r="6" ht="36" customHeight="1" spans="1:5">
      <c r="A6" s="117" t="s">
        <v>677</v>
      </c>
      <c r="B6" s="118">
        <v>43</v>
      </c>
      <c r="C6" s="119">
        <v>38</v>
      </c>
      <c r="D6" s="95">
        <f t="shared" si="0"/>
        <v>-0.116</v>
      </c>
      <c r="E6" s="116" t="str">
        <f t="shared" si="1"/>
        <v>是</v>
      </c>
    </row>
    <row r="7" s="82" customFormat="1" ht="36" customHeight="1" spans="1:5">
      <c r="A7" s="117" t="s">
        <v>678</v>
      </c>
      <c r="B7" s="118">
        <v>9753</v>
      </c>
      <c r="C7" s="119">
        <v>10155</v>
      </c>
      <c r="D7" s="95">
        <f t="shared" si="0"/>
        <v>0.041</v>
      </c>
      <c r="E7" s="116" t="str">
        <f t="shared" si="1"/>
        <v>是</v>
      </c>
    </row>
    <row r="8" ht="36" customHeight="1" spans="1:5">
      <c r="A8" s="113" t="s">
        <v>679</v>
      </c>
      <c r="B8" s="114">
        <v>16597</v>
      </c>
      <c r="C8" s="114">
        <v>17555</v>
      </c>
      <c r="D8" s="95">
        <f t="shared" si="0"/>
        <v>0.058</v>
      </c>
      <c r="E8" s="116" t="str">
        <f t="shared" si="1"/>
        <v>是</v>
      </c>
    </row>
    <row r="9" ht="36" customHeight="1" spans="1:5">
      <c r="A9" s="117" t="s">
        <v>676</v>
      </c>
      <c r="B9" s="118">
        <v>14416</v>
      </c>
      <c r="C9" s="118">
        <v>15600</v>
      </c>
      <c r="D9" s="95">
        <f t="shared" si="0"/>
        <v>0.082</v>
      </c>
      <c r="E9" s="116" t="str">
        <f t="shared" si="1"/>
        <v>是</v>
      </c>
    </row>
    <row r="10" ht="36" customHeight="1" spans="1:5">
      <c r="A10" s="117" t="s">
        <v>677</v>
      </c>
      <c r="B10" s="118">
        <v>65</v>
      </c>
      <c r="C10" s="119">
        <v>50</v>
      </c>
      <c r="D10" s="95">
        <f t="shared" si="0"/>
        <v>-0.231</v>
      </c>
      <c r="E10" s="116" t="str">
        <f t="shared" si="1"/>
        <v>是</v>
      </c>
    </row>
    <row r="11" ht="36" customHeight="1" spans="1:5">
      <c r="A11" s="117" t="s">
        <v>678</v>
      </c>
      <c r="B11" s="118">
        <v>1765</v>
      </c>
      <c r="C11" s="119">
        <v>1765</v>
      </c>
      <c r="D11" s="95">
        <f t="shared" si="0"/>
        <v>0</v>
      </c>
      <c r="E11" s="116" t="str">
        <f t="shared" si="1"/>
        <v>是</v>
      </c>
    </row>
    <row r="12" ht="36" hidden="1" customHeight="1" spans="1:5">
      <c r="A12" s="117" t="s">
        <v>680</v>
      </c>
      <c r="B12" s="118">
        <v>351</v>
      </c>
      <c r="C12" s="119">
        <v>140</v>
      </c>
      <c r="D12" s="120">
        <f>IF(B12&gt;0,C12/B12-1,IF(B12&lt;0,-(C12/B12-1),""))</f>
        <v>-0.601</v>
      </c>
      <c r="E12" s="116" t="str">
        <f t="shared" si="1"/>
        <v>是</v>
      </c>
    </row>
    <row r="13" ht="36" customHeight="1" spans="1:5">
      <c r="A13" s="113" t="s">
        <v>681</v>
      </c>
      <c r="B13" s="114">
        <v>1039</v>
      </c>
      <c r="C13" s="115">
        <v>812</v>
      </c>
      <c r="D13" s="95">
        <f>IF(B13=0,"",(C13-B13)/B13)</f>
        <v>-0.218</v>
      </c>
      <c r="E13" s="116" t="str">
        <f t="shared" si="1"/>
        <v>是</v>
      </c>
    </row>
    <row r="14" ht="36" customHeight="1" spans="1:5">
      <c r="A14" s="117" t="s">
        <v>677</v>
      </c>
      <c r="B14" s="118">
        <v>2</v>
      </c>
      <c r="C14" s="121">
        <v>2</v>
      </c>
      <c r="D14" s="95">
        <f>IF(B14=0,"",(C14-B14)/B14)</f>
        <v>0</v>
      </c>
      <c r="E14" s="116" t="str">
        <f t="shared" si="1"/>
        <v>是</v>
      </c>
    </row>
    <row r="15" ht="36" customHeight="1" spans="1:5">
      <c r="A15" s="113" t="s">
        <v>682</v>
      </c>
      <c r="B15" s="118"/>
      <c r="C15" s="121"/>
      <c r="D15" s="95"/>
      <c r="E15" s="116"/>
    </row>
    <row r="16" ht="36" customHeight="1" spans="1:5">
      <c r="A16" s="117" t="s">
        <v>676</v>
      </c>
      <c r="B16" s="118"/>
      <c r="C16" s="121"/>
      <c r="D16" s="95"/>
      <c r="E16" s="116"/>
    </row>
    <row r="17" ht="36" customHeight="1" spans="1:5">
      <c r="A17" s="117" t="s">
        <v>677</v>
      </c>
      <c r="B17" s="118"/>
      <c r="C17" s="121"/>
      <c r="D17" s="95"/>
      <c r="E17" s="116"/>
    </row>
    <row r="18" ht="36" customHeight="1" spans="1:5">
      <c r="A18" s="117" t="s">
        <v>678</v>
      </c>
      <c r="B18" s="118"/>
      <c r="C18" s="121"/>
      <c r="D18" s="95"/>
      <c r="E18" s="116"/>
    </row>
    <row r="19" ht="36" customHeight="1" spans="1:5">
      <c r="A19" s="113" t="s">
        <v>683</v>
      </c>
      <c r="B19" s="114">
        <v>3245</v>
      </c>
      <c r="C19" s="114">
        <v>3003</v>
      </c>
      <c r="D19" s="95">
        <f>IF(B19=0,"",(C19-B19)/B19)</f>
        <v>-0.075</v>
      </c>
      <c r="E19" s="116" t="str">
        <f>IF(A19&lt;&gt;"",IF(SUM(B19:C19)&lt;&gt;0,"是","否"),"是")</f>
        <v>是</v>
      </c>
    </row>
    <row r="20" ht="36" customHeight="1" spans="1:5">
      <c r="A20" s="117" t="s">
        <v>676</v>
      </c>
      <c r="B20" s="118">
        <v>774</v>
      </c>
      <c r="C20" s="119">
        <v>812</v>
      </c>
      <c r="D20" s="95">
        <f>IF(B20=0,"",(C20-B20)/B20)</f>
        <v>0.049</v>
      </c>
      <c r="E20" s="116" t="str">
        <f>IF(A20&lt;&gt;"",IF(SUM(B20:C20)&lt;&gt;0,"是","否"),"是")</f>
        <v>是</v>
      </c>
    </row>
    <row r="21" ht="36" customHeight="1" spans="1:5">
      <c r="A21" s="117" t="s">
        <v>677</v>
      </c>
      <c r="B21" s="118">
        <v>1</v>
      </c>
      <c r="C21" s="118">
        <v>1</v>
      </c>
      <c r="D21" s="95">
        <f>IF(B21=0,"",(C21-B21)/B21)</f>
        <v>0</v>
      </c>
      <c r="E21" s="116" t="str">
        <f>IF(A21&lt;&gt;"",IF(SUM(B21:C21)&lt;&gt;0,"是","否"),"是")</f>
        <v>是</v>
      </c>
    </row>
    <row r="22" ht="36" customHeight="1" spans="1:5">
      <c r="A22" s="113" t="s">
        <v>685</v>
      </c>
      <c r="B22" s="118"/>
      <c r="C22" s="122"/>
      <c r="D22" s="95"/>
      <c r="E22" s="116"/>
    </row>
    <row r="23" ht="36" customHeight="1" spans="1:5">
      <c r="A23" s="117" t="s">
        <v>676</v>
      </c>
      <c r="B23" s="118"/>
      <c r="C23" s="122"/>
      <c r="D23" s="95"/>
      <c r="E23" s="116"/>
    </row>
    <row r="24" ht="36" customHeight="1" spans="1:5">
      <c r="A24" s="117" t="s">
        <v>677</v>
      </c>
      <c r="B24" s="118"/>
      <c r="C24" s="122"/>
      <c r="D24" s="95"/>
      <c r="E24" s="116"/>
    </row>
    <row r="25" ht="36" customHeight="1" spans="1:5">
      <c r="A25" s="117" t="s">
        <v>678</v>
      </c>
      <c r="B25" s="118"/>
      <c r="C25" s="122"/>
      <c r="D25" s="95"/>
      <c r="E25" s="116"/>
    </row>
    <row r="26" ht="36" customHeight="1" spans="1:5">
      <c r="A26" s="123" t="s">
        <v>686</v>
      </c>
      <c r="B26" s="114">
        <v>60709</v>
      </c>
      <c r="C26" s="114">
        <v>57379</v>
      </c>
      <c r="D26" s="95">
        <f t="shared" ref="D26:D32" si="2">IF(B26=0,"",(C26-B26)/B26)</f>
        <v>-0.055</v>
      </c>
      <c r="E26" s="116" t="str">
        <f t="shared" ref="E26:E32" si="3">IF(A26&lt;&gt;"",IF(SUM(B26:C26)&lt;&gt;0,"是","否"),"是")</f>
        <v>是</v>
      </c>
    </row>
    <row r="27" ht="36" customHeight="1" spans="1:5">
      <c r="A27" s="117" t="s">
        <v>676</v>
      </c>
      <c r="B27" s="118">
        <v>36952</v>
      </c>
      <c r="C27" s="118">
        <v>33469</v>
      </c>
      <c r="D27" s="95">
        <f t="shared" si="2"/>
        <v>-0.094</v>
      </c>
      <c r="E27" s="116" t="str">
        <f t="shared" si="3"/>
        <v>是</v>
      </c>
    </row>
    <row r="28" ht="36" customHeight="1" spans="1:5">
      <c r="A28" s="117" t="s">
        <v>677</v>
      </c>
      <c r="B28" s="118">
        <v>156</v>
      </c>
      <c r="C28" s="118">
        <v>141</v>
      </c>
      <c r="D28" s="95"/>
      <c r="E28" s="116"/>
    </row>
    <row r="29" ht="36" customHeight="1" spans="1:5">
      <c r="A29" s="117" t="s">
        <v>678</v>
      </c>
      <c r="B29" s="118">
        <v>8591</v>
      </c>
      <c r="C29" s="118">
        <v>20022</v>
      </c>
      <c r="D29" s="95"/>
      <c r="E29" s="116"/>
    </row>
    <row r="30" ht="36" customHeight="1" spans="1:5">
      <c r="A30" s="105" t="s">
        <v>687</v>
      </c>
      <c r="B30" s="114">
        <v>10063</v>
      </c>
      <c r="C30" s="114">
        <v>10235</v>
      </c>
      <c r="D30" s="95">
        <f t="shared" si="2"/>
        <v>0.017</v>
      </c>
      <c r="E30" s="116" t="str">
        <f t="shared" si="3"/>
        <v>是</v>
      </c>
    </row>
    <row r="31" ht="36" customHeight="1" spans="1:5">
      <c r="A31" s="124" t="s">
        <v>688</v>
      </c>
      <c r="B31" s="114"/>
      <c r="C31" s="115"/>
      <c r="D31" s="95" t="str">
        <f t="shared" si="2"/>
        <v/>
      </c>
      <c r="E31" s="116" t="str">
        <f t="shared" si="3"/>
        <v>否</v>
      </c>
    </row>
    <row r="32" ht="36" customHeight="1" spans="1:5">
      <c r="A32" s="103" t="s">
        <v>689</v>
      </c>
      <c r="B32" s="114">
        <f>SUBTOTAL(9,B26)</f>
        <v>60709</v>
      </c>
      <c r="C32" s="114">
        <f>SUBTOTAL(9,C26)</f>
        <v>57379</v>
      </c>
      <c r="D32" s="95">
        <f t="shared" si="2"/>
        <v>-0.055</v>
      </c>
      <c r="E32" s="116" t="str">
        <f t="shared" si="3"/>
        <v>是</v>
      </c>
    </row>
    <row r="33" spans="2:3">
      <c r="B33" s="106"/>
      <c r="C33" s="106"/>
    </row>
    <row r="34" spans="2:3">
      <c r="B34" s="106"/>
      <c r="C34" s="106"/>
    </row>
    <row r="35" spans="2:3">
      <c r="B35" s="106"/>
      <c r="C35" s="106"/>
    </row>
    <row r="36" spans="2:3">
      <c r="B36" s="106"/>
      <c r="C36" s="106"/>
    </row>
  </sheetData>
  <autoFilter ref="A3:E31">
    <filterColumn colId="4">
      <customFilters>
        <customFilter operator="equal" val="是"/>
      </customFilters>
    </filterColumn>
    <extLst/>
  </autoFilter>
  <mergeCells count="1">
    <mergeCell ref="A1:D1"/>
  </mergeCells>
  <conditionalFormatting sqref="E4:E32">
    <cfRule type="cellIs" dxfId="3" priority="3" stopIfTrue="1" operator="lessThanOrEqual">
      <formula>-1</formula>
    </cfRule>
  </conditionalFormatting>
  <conditionalFormatting sqref="E5:E32">
    <cfRule type="cellIs" dxfId="3" priority="1" stopIfTrue="1" operator="lessThanOrEqual">
      <formula>-1</formula>
    </cfRule>
  </conditionalFormatting>
  <conditionalFormatting sqref="C6:C7 D12 C10:C12 C14:C18 C20 C22:C25">
    <cfRule type="cellIs" dxfId="3"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26"/>
  <sheetViews>
    <sheetView showGridLines="0" showZeros="0" view="pageBreakPreview" zoomScaleNormal="100" workbookViewId="0">
      <pane ySplit="3" topLeftCell="A4" activePane="bottomLeft" state="frozen"/>
      <selection/>
      <selection pane="bottomLeft" activeCell="B20" sqref="B20"/>
    </sheetView>
  </sheetViews>
  <sheetFormatPr defaultColWidth="9" defaultRowHeight="14.25" outlineLevelCol="4"/>
  <cols>
    <col min="1" max="1" width="45.6333333333333" style="83" customWidth="1"/>
    <col min="2" max="4" width="20.6333333333333" style="83" customWidth="1"/>
    <col min="5" max="5" width="12.75" style="83" hidden="1" customWidth="1"/>
    <col min="6" max="16384" width="9" style="83"/>
  </cols>
  <sheetData>
    <row r="1" ht="45" customHeight="1" spans="1:4">
      <c r="A1" s="84" t="s">
        <v>690</v>
      </c>
      <c r="B1" s="84"/>
      <c r="C1" s="84"/>
      <c r="D1" s="84"/>
    </row>
    <row r="2" ht="20.1" customHeight="1" spans="1:4">
      <c r="A2" s="85"/>
      <c r="B2" s="86"/>
      <c r="C2" s="87"/>
      <c r="D2" s="88" t="s">
        <v>691</v>
      </c>
    </row>
    <row r="3" ht="45" customHeight="1" spans="1:5">
      <c r="A3" s="89" t="s">
        <v>486</v>
      </c>
      <c r="B3" s="90" t="s">
        <v>5</v>
      </c>
      <c r="C3" s="90" t="s">
        <v>6</v>
      </c>
      <c r="D3" s="91" t="s">
        <v>7</v>
      </c>
      <c r="E3" s="92" t="s">
        <v>8</v>
      </c>
    </row>
    <row r="4" ht="36" customHeight="1" spans="1:5">
      <c r="A4" s="93" t="s">
        <v>692</v>
      </c>
      <c r="B4" s="94">
        <v>28201</v>
      </c>
      <c r="C4" s="94">
        <v>22457</v>
      </c>
      <c r="D4" s="95">
        <f t="shared" ref="D4:D22" si="0">IF(B4=0,"",(C4-B4)/B4)</f>
        <v>-0.204</v>
      </c>
      <c r="E4" s="96" t="str">
        <f t="shared" ref="E4:E22" si="1">IF(A4&lt;&gt;"",IF(SUM(B4:C4)&lt;&gt;0,"是","否"),"是")</f>
        <v>是</v>
      </c>
    </row>
    <row r="5" ht="36" customHeight="1" spans="1:5">
      <c r="A5" s="97" t="s">
        <v>693</v>
      </c>
      <c r="B5" s="98">
        <v>9768</v>
      </c>
      <c r="C5" s="98">
        <v>10075</v>
      </c>
      <c r="D5" s="95">
        <f t="shared" si="0"/>
        <v>0.031</v>
      </c>
      <c r="E5" s="96" t="str">
        <f t="shared" si="1"/>
        <v>是</v>
      </c>
    </row>
    <row r="6" ht="36" customHeight="1" spans="1:5">
      <c r="A6" s="99" t="s">
        <v>694</v>
      </c>
      <c r="B6" s="94">
        <v>17045</v>
      </c>
      <c r="C6" s="94">
        <v>18695</v>
      </c>
      <c r="D6" s="95">
        <f t="shared" si="0"/>
        <v>0.097</v>
      </c>
      <c r="E6" s="96" t="str">
        <f t="shared" si="1"/>
        <v>是</v>
      </c>
    </row>
    <row r="7" ht="36" customHeight="1" spans="1:5">
      <c r="A7" s="97" t="s">
        <v>693</v>
      </c>
      <c r="B7" s="98">
        <v>17035</v>
      </c>
      <c r="C7" s="100">
        <v>18645</v>
      </c>
      <c r="D7" s="95">
        <f t="shared" si="0"/>
        <v>0.095</v>
      </c>
      <c r="E7" s="96" t="str">
        <f t="shared" si="1"/>
        <v>是</v>
      </c>
    </row>
    <row r="8" s="82" customFormat="1" ht="36" customHeight="1" spans="1:5">
      <c r="A8" s="93" t="s">
        <v>695</v>
      </c>
      <c r="B8" s="94">
        <v>1039</v>
      </c>
      <c r="C8" s="94">
        <v>812</v>
      </c>
      <c r="D8" s="95">
        <f t="shared" si="0"/>
        <v>-0.218</v>
      </c>
      <c r="E8" s="96" t="str">
        <f t="shared" si="1"/>
        <v>是</v>
      </c>
    </row>
    <row r="9" s="82" customFormat="1" ht="36" customHeight="1" spans="1:5">
      <c r="A9" s="97" t="s">
        <v>693</v>
      </c>
      <c r="B9" s="98">
        <v>548</v>
      </c>
      <c r="C9" s="100">
        <v>556</v>
      </c>
      <c r="D9" s="95">
        <f t="shared" si="0"/>
        <v>0.015</v>
      </c>
      <c r="E9" s="96" t="str">
        <f t="shared" si="1"/>
        <v>是</v>
      </c>
    </row>
    <row r="10" s="82" customFormat="1" ht="36" customHeight="1" spans="1:5">
      <c r="A10" s="93" t="s">
        <v>696</v>
      </c>
      <c r="B10" s="94"/>
      <c r="C10" s="94"/>
      <c r="D10" s="95" t="str">
        <f t="shared" si="0"/>
        <v/>
      </c>
      <c r="E10" s="96" t="str">
        <f t="shared" si="1"/>
        <v>否</v>
      </c>
    </row>
    <row r="11" s="82" customFormat="1" ht="36" customHeight="1" spans="1:5">
      <c r="A11" s="97" t="s">
        <v>693</v>
      </c>
      <c r="B11" s="98"/>
      <c r="C11" s="101"/>
      <c r="D11" s="95" t="str">
        <f t="shared" si="0"/>
        <v/>
      </c>
      <c r="E11" s="96" t="str">
        <f t="shared" si="1"/>
        <v>否</v>
      </c>
    </row>
    <row r="12" s="82" customFormat="1" ht="36" customHeight="1" spans="1:5">
      <c r="A12" s="93" t="s">
        <v>697</v>
      </c>
      <c r="B12" s="94">
        <v>3245</v>
      </c>
      <c r="C12" s="94">
        <v>3003</v>
      </c>
      <c r="D12" s="95">
        <f t="shared" si="0"/>
        <v>-0.075</v>
      </c>
      <c r="E12" s="96" t="str">
        <f t="shared" si="1"/>
        <v>是</v>
      </c>
    </row>
    <row r="13" s="82" customFormat="1" ht="36" customHeight="1" spans="1:5">
      <c r="A13" s="97" t="s">
        <v>693</v>
      </c>
      <c r="B13" s="98">
        <v>2468</v>
      </c>
      <c r="C13" s="101">
        <v>2190</v>
      </c>
      <c r="D13" s="95">
        <f t="shared" si="0"/>
        <v>-0.113</v>
      </c>
      <c r="E13" s="96" t="str">
        <f t="shared" si="1"/>
        <v>是</v>
      </c>
    </row>
    <row r="14" s="82" customFormat="1" ht="36" customHeight="1" spans="1:5">
      <c r="A14" s="93" t="s">
        <v>698</v>
      </c>
      <c r="B14" s="94">
        <v>7691</v>
      </c>
      <c r="C14" s="94">
        <v>8767</v>
      </c>
      <c r="D14" s="95">
        <f t="shared" si="0"/>
        <v>0.14</v>
      </c>
      <c r="E14" s="96" t="str">
        <f t="shared" si="1"/>
        <v>是</v>
      </c>
    </row>
    <row r="15" ht="36" customHeight="1" spans="1:5">
      <c r="A15" s="97" t="s">
        <v>693</v>
      </c>
      <c r="B15" s="98">
        <v>7655</v>
      </c>
      <c r="C15" s="100">
        <f>8753-11</f>
        <v>8742</v>
      </c>
      <c r="D15" s="95">
        <f t="shared" si="0"/>
        <v>0.142</v>
      </c>
      <c r="E15" s="96" t="str">
        <f t="shared" si="1"/>
        <v>是</v>
      </c>
    </row>
    <row r="16" ht="36" customHeight="1" spans="1:5">
      <c r="A16" s="93" t="s">
        <v>699</v>
      </c>
      <c r="B16" s="94"/>
      <c r="C16" s="94"/>
      <c r="D16" s="95" t="str">
        <f t="shared" si="0"/>
        <v/>
      </c>
      <c r="E16" s="96" t="str">
        <f t="shared" si="1"/>
        <v>否</v>
      </c>
    </row>
    <row r="17" ht="36" customHeight="1" spans="1:5">
      <c r="A17" s="97" t="s">
        <v>693</v>
      </c>
      <c r="B17" s="98"/>
      <c r="C17" s="102"/>
      <c r="D17" s="95" t="str">
        <f t="shared" si="0"/>
        <v/>
      </c>
      <c r="E17" s="96" t="str">
        <f t="shared" si="1"/>
        <v>否</v>
      </c>
    </row>
    <row r="18" ht="36" customHeight="1" spans="1:5">
      <c r="A18" s="103" t="s">
        <v>700</v>
      </c>
      <c r="B18" s="94">
        <f>B4+B6+B8+B12+B14</f>
        <v>57221</v>
      </c>
      <c r="C18" s="94">
        <f>C4+C6+C8+C12+C14</f>
        <v>53734</v>
      </c>
      <c r="D18" s="95">
        <f t="shared" si="0"/>
        <v>-0.061</v>
      </c>
      <c r="E18" s="96" t="str">
        <f t="shared" si="1"/>
        <v>是</v>
      </c>
    </row>
    <row r="19" ht="36" customHeight="1" spans="1:5">
      <c r="A19" s="97" t="s">
        <v>701</v>
      </c>
      <c r="B19" s="98">
        <f>SUM(B5,B7,B9,B11,B13,B15,B17)</f>
        <v>37474</v>
      </c>
      <c r="C19" s="98">
        <f>C5+C7+C9+C13+C15</f>
        <v>40208</v>
      </c>
      <c r="D19" s="95">
        <f t="shared" si="0"/>
        <v>0.073</v>
      </c>
      <c r="E19" s="96" t="str">
        <f t="shared" si="1"/>
        <v>是</v>
      </c>
    </row>
    <row r="20" ht="36" customHeight="1" spans="1:5">
      <c r="A20" s="104" t="s">
        <v>702</v>
      </c>
      <c r="B20" s="94"/>
      <c r="C20" s="94"/>
      <c r="D20" s="95" t="str">
        <f t="shared" si="0"/>
        <v/>
      </c>
      <c r="E20" s="96" t="str">
        <f t="shared" si="1"/>
        <v>否</v>
      </c>
    </row>
    <row r="21" ht="36" customHeight="1" spans="1:5">
      <c r="A21" s="105" t="s">
        <v>703</v>
      </c>
      <c r="B21" s="94"/>
      <c r="C21" s="94"/>
      <c r="D21" s="95" t="str">
        <f t="shared" si="0"/>
        <v/>
      </c>
      <c r="E21" s="96" t="str">
        <f t="shared" si="1"/>
        <v>否</v>
      </c>
    </row>
    <row r="22" ht="36" customHeight="1" spans="1:5">
      <c r="A22" s="103" t="s">
        <v>704</v>
      </c>
      <c r="B22" s="94">
        <f>SUM(B18)</f>
        <v>57221</v>
      </c>
      <c r="C22" s="94">
        <f>SUM(C18)</f>
        <v>53734</v>
      </c>
      <c r="D22" s="95">
        <f t="shared" si="0"/>
        <v>-0.061</v>
      </c>
      <c r="E22" s="96" t="str">
        <f t="shared" si="1"/>
        <v>是</v>
      </c>
    </row>
    <row r="23" spans="2:3">
      <c r="B23" s="106"/>
      <c r="C23" s="106"/>
    </row>
    <row r="24" spans="2:3">
      <c r="B24" s="106"/>
      <c r="C24" s="106"/>
    </row>
    <row r="25" spans="2:3">
      <c r="B25" s="106"/>
      <c r="C25" s="106"/>
    </row>
    <row r="26" spans="2:3">
      <c r="B26" s="106"/>
      <c r="C26" s="106"/>
    </row>
  </sheetData>
  <autoFilter ref="A3:E22">
    <extLst/>
  </autoFilter>
  <mergeCells count="1">
    <mergeCell ref="A1:D1"/>
  </mergeCells>
  <conditionalFormatting sqref="E4:E22">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3"/>
  <sheetViews>
    <sheetView workbookViewId="0">
      <selection activeCell="C11" sqref="C11"/>
    </sheetView>
  </sheetViews>
  <sheetFormatPr defaultColWidth="10" defaultRowHeight="13.5" outlineLevelCol="6"/>
  <cols>
    <col min="1" max="1" width="24.6333333333333" style="23" customWidth="1"/>
    <col min="2" max="7" width="15.6333333333333" style="23" customWidth="1"/>
    <col min="8" max="8" width="9.76666666666667" style="23" customWidth="1"/>
    <col min="9" max="16384" width="10" style="23"/>
  </cols>
  <sheetData>
    <row r="1" s="23" customFormat="1" ht="30" customHeight="1" spans="1:1">
      <c r="A1" s="60"/>
    </row>
    <row r="2" s="23" customFormat="1" ht="28.6" customHeight="1" spans="1:7">
      <c r="A2" s="77" t="s">
        <v>706</v>
      </c>
      <c r="B2" s="77"/>
      <c r="C2" s="77"/>
      <c r="D2" s="77"/>
      <c r="E2" s="77"/>
      <c r="F2" s="77"/>
      <c r="G2" s="77"/>
    </row>
    <row r="3" s="23" customFormat="1" ht="23" customHeight="1" spans="1:7">
      <c r="A3" s="65"/>
      <c r="B3" s="65"/>
      <c r="F3" s="66" t="s">
        <v>707</v>
      </c>
      <c r="G3" s="66"/>
    </row>
    <row r="4" s="23" customFormat="1" ht="30" customHeight="1" spans="1:7">
      <c r="A4" s="70" t="s">
        <v>708</v>
      </c>
      <c r="B4" s="70" t="s">
        <v>709</v>
      </c>
      <c r="C4" s="70"/>
      <c r="D4" s="70"/>
      <c r="E4" s="70" t="s">
        <v>710</v>
      </c>
      <c r="F4" s="70"/>
      <c r="G4" s="70"/>
    </row>
    <row r="5" s="23" customFormat="1" ht="30" customHeight="1" spans="1:7">
      <c r="A5" s="70"/>
      <c r="B5" s="78"/>
      <c r="C5" s="70" t="s">
        <v>711</v>
      </c>
      <c r="D5" s="70" t="s">
        <v>712</v>
      </c>
      <c r="E5" s="78"/>
      <c r="F5" s="70" t="s">
        <v>711</v>
      </c>
      <c r="G5" s="70" t="s">
        <v>712</v>
      </c>
    </row>
    <row r="6" s="23" customFormat="1" ht="30" customHeight="1" spans="1:7">
      <c r="A6" s="70" t="s">
        <v>713</v>
      </c>
      <c r="B6" s="70" t="s">
        <v>714</v>
      </c>
      <c r="C6" s="70" t="s">
        <v>715</v>
      </c>
      <c r="D6" s="70" t="s">
        <v>716</v>
      </c>
      <c r="E6" s="70" t="s">
        <v>717</v>
      </c>
      <c r="F6" s="70" t="s">
        <v>718</v>
      </c>
      <c r="G6" s="70" t="s">
        <v>719</v>
      </c>
    </row>
    <row r="7" s="23" customFormat="1" ht="30" customHeight="1" spans="1:7">
      <c r="A7" s="73" t="s">
        <v>720</v>
      </c>
      <c r="B7" s="72">
        <v>32.15</v>
      </c>
      <c r="C7" s="72">
        <v>11.58</v>
      </c>
      <c r="D7" s="72">
        <v>20.57</v>
      </c>
      <c r="E7" s="72">
        <v>24.68</v>
      </c>
      <c r="F7" s="72">
        <v>9.82</v>
      </c>
      <c r="G7" s="72">
        <v>14.86</v>
      </c>
    </row>
    <row r="8" s="23" customFormat="1" ht="30" customHeight="1" spans="1:7">
      <c r="A8" s="73" t="s">
        <v>721</v>
      </c>
      <c r="B8" s="72">
        <v>32.15</v>
      </c>
      <c r="C8" s="72">
        <v>11.58</v>
      </c>
      <c r="D8" s="72">
        <v>20.57</v>
      </c>
      <c r="E8" s="72">
        <v>24.68</v>
      </c>
      <c r="F8" s="72">
        <v>9.82</v>
      </c>
      <c r="G8" s="72">
        <v>14.86</v>
      </c>
    </row>
    <row r="9" s="23" customFormat="1" ht="44" customHeight="1" spans="1:7">
      <c r="A9" s="79" t="s">
        <v>722</v>
      </c>
      <c r="B9" s="72">
        <v>32.15</v>
      </c>
      <c r="C9" s="72">
        <v>11.58</v>
      </c>
      <c r="D9" s="72">
        <v>20.57</v>
      </c>
      <c r="E9" s="72">
        <v>24.68</v>
      </c>
      <c r="F9" s="72">
        <v>9.82</v>
      </c>
      <c r="G9" s="72">
        <v>14.86</v>
      </c>
    </row>
    <row r="10" s="23" customFormat="1" ht="30" customHeight="1" spans="1:7">
      <c r="A10" s="79" t="s">
        <v>723</v>
      </c>
      <c r="B10" s="72">
        <v>32.15</v>
      </c>
      <c r="C10" s="72">
        <v>11.58</v>
      </c>
      <c r="D10" s="72">
        <v>20.57</v>
      </c>
      <c r="E10" s="72">
        <v>24.68</v>
      </c>
      <c r="F10" s="72">
        <v>9.82</v>
      </c>
      <c r="G10" s="72">
        <v>14.86</v>
      </c>
    </row>
    <row r="11" s="23" customFormat="1" ht="30" customHeight="1" spans="1:7">
      <c r="A11" s="79"/>
      <c r="B11" s="78"/>
      <c r="C11" s="78"/>
      <c r="D11" s="78"/>
      <c r="E11" s="78"/>
      <c r="F11" s="78"/>
      <c r="G11" s="78"/>
    </row>
    <row r="12" s="23" customFormat="1" ht="30" customHeight="1" spans="1:7">
      <c r="A12" s="79"/>
      <c r="B12" s="78"/>
      <c r="C12" s="78"/>
      <c r="D12" s="78"/>
      <c r="E12" s="78"/>
      <c r="F12" s="78"/>
      <c r="G12" s="78"/>
    </row>
    <row r="13" s="25" customFormat="1" ht="25" customHeight="1" spans="1:7">
      <c r="A13" s="59" t="s">
        <v>724</v>
      </c>
      <c r="B13" s="59"/>
      <c r="C13" s="59"/>
      <c r="D13" s="59"/>
      <c r="E13" s="59"/>
      <c r="F13" s="59"/>
      <c r="G13" s="59"/>
    </row>
    <row r="14" s="25" customFormat="1" ht="25" customHeight="1" spans="1:7">
      <c r="A14" s="59" t="s">
        <v>725</v>
      </c>
      <c r="B14" s="59"/>
      <c r="C14" s="59"/>
      <c r="D14" s="59"/>
      <c r="E14" s="59"/>
      <c r="F14" s="59"/>
      <c r="G14" s="59"/>
    </row>
    <row r="15" s="23" customFormat="1" ht="18" customHeight="1" spans="1:7">
      <c r="A15" s="60"/>
      <c r="B15" s="60"/>
      <c r="C15" s="60"/>
      <c r="D15" s="60"/>
      <c r="E15" s="60"/>
      <c r="F15" s="60"/>
      <c r="G15" s="60"/>
    </row>
    <row r="16" s="23" customFormat="1" ht="18" customHeight="1" spans="1:7">
      <c r="A16" s="60"/>
      <c r="B16" s="60"/>
      <c r="C16" s="60"/>
      <c r="D16" s="60"/>
      <c r="E16" s="60"/>
      <c r="F16" s="60"/>
      <c r="G16" s="60"/>
    </row>
    <row r="17" s="23" customFormat="1" ht="18" customHeight="1" spans="1:7">
      <c r="A17" s="60"/>
      <c r="B17" s="60"/>
      <c r="C17" s="60"/>
      <c r="D17" s="60"/>
      <c r="E17" s="60"/>
      <c r="F17" s="60"/>
      <c r="G17" s="60"/>
    </row>
    <row r="18" s="23" customFormat="1" ht="18" customHeight="1" spans="1:7">
      <c r="A18" s="60"/>
      <c r="B18" s="60"/>
      <c r="C18" s="60"/>
      <c r="D18" s="60"/>
      <c r="E18" s="60"/>
      <c r="F18" s="60"/>
      <c r="G18" s="60"/>
    </row>
    <row r="19" s="23" customFormat="1" ht="14" customHeight="1" spans="1:7">
      <c r="A19" s="60"/>
      <c r="B19" s="60"/>
      <c r="C19" s="60"/>
      <c r="D19" s="60"/>
      <c r="E19" s="60"/>
      <c r="F19" s="60"/>
      <c r="G19" s="60"/>
    </row>
    <row r="20" s="23" customFormat="1" ht="33" customHeight="1" spans="1:7">
      <c r="A20" s="65"/>
      <c r="B20" s="65"/>
      <c r="C20" s="65"/>
      <c r="D20" s="65"/>
      <c r="E20" s="65"/>
      <c r="F20" s="65"/>
      <c r="G20" s="65"/>
    </row>
    <row r="21" s="23" customFormat="1" ht="28.6" customHeight="1" spans="1:7">
      <c r="A21" s="77" t="s">
        <v>726</v>
      </c>
      <c r="B21" s="77"/>
      <c r="C21" s="77"/>
      <c r="D21" s="77"/>
      <c r="E21" s="77"/>
      <c r="F21" s="77"/>
      <c r="G21" s="77"/>
    </row>
    <row r="22" s="23" customFormat="1" ht="16" customHeight="1" spans="1:7">
      <c r="A22" s="80" t="s">
        <v>727</v>
      </c>
      <c r="B22" s="80"/>
      <c r="C22" s="80"/>
      <c r="D22" s="80"/>
      <c r="E22" s="80"/>
      <c r="F22" s="80"/>
      <c r="G22" s="80"/>
    </row>
    <row r="23" s="23" customFormat="1" ht="21" customHeight="1" spans="1:7">
      <c r="A23" s="65"/>
      <c r="B23" s="65"/>
      <c r="F23" s="66" t="s">
        <v>707</v>
      </c>
      <c r="G23" s="66"/>
    </row>
    <row r="24" s="23" customFormat="1" ht="30" customHeight="1" spans="1:7">
      <c r="A24" s="70" t="s">
        <v>708</v>
      </c>
      <c r="B24" s="70" t="s">
        <v>709</v>
      </c>
      <c r="C24" s="70"/>
      <c r="D24" s="70"/>
      <c r="E24" s="70" t="s">
        <v>710</v>
      </c>
      <c r="F24" s="70"/>
      <c r="G24" s="70"/>
    </row>
    <row r="25" s="23" customFormat="1" ht="30" customHeight="1" spans="1:7">
      <c r="A25" s="70"/>
      <c r="B25" s="78"/>
      <c r="C25" s="70" t="s">
        <v>711</v>
      </c>
      <c r="D25" s="70" t="s">
        <v>712</v>
      </c>
      <c r="E25" s="78"/>
      <c r="F25" s="70" t="s">
        <v>711</v>
      </c>
      <c r="G25" s="70" t="s">
        <v>712</v>
      </c>
    </row>
    <row r="26" s="23" customFormat="1" ht="30" customHeight="1" spans="1:7">
      <c r="A26" s="70" t="s">
        <v>713</v>
      </c>
      <c r="B26" s="70" t="s">
        <v>714</v>
      </c>
      <c r="C26" s="70" t="s">
        <v>715</v>
      </c>
      <c r="D26" s="70" t="s">
        <v>716</v>
      </c>
      <c r="E26" s="70" t="s">
        <v>717</v>
      </c>
      <c r="F26" s="70" t="s">
        <v>718</v>
      </c>
      <c r="G26" s="70" t="s">
        <v>719</v>
      </c>
    </row>
    <row r="27" s="23" customFormat="1" ht="30" customHeight="1" spans="1:7">
      <c r="A27" s="71" t="s">
        <v>728</v>
      </c>
      <c r="B27" s="72">
        <v>32.15</v>
      </c>
      <c r="C27" s="72">
        <v>11.58</v>
      </c>
      <c r="D27" s="72">
        <v>20.57</v>
      </c>
      <c r="E27" s="72">
        <v>29.87</v>
      </c>
      <c r="F27" s="72">
        <v>9.82</v>
      </c>
      <c r="G27" s="72">
        <v>20.05</v>
      </c>
    </row>
    <row r="28" s="23" customFormat="1" ht="30" customHeight="1" spans="1:7">
      <c r="A28" s="71" t="s">
        <v>729</v>
      </c>
      <c r="B28" s="72">
        <v>32.15</v>
      </c>
      <c r="C28" s="72">
        <v>11.58</v>
      </c>
      <c r="D28" s="72">
        <v>20.57</v>
      </c>
      <c r="E28" s="72">
        <v>29.87</v>
      </c>
      <c r="F28" s="72">
        <v>9.82</v>
      </c>
      <c r="G28" s="72">
        <v>20.05</v>
      </c>
    </row>
    <row r="29" s="23" customFormat="1" ht="30" customHeight="1" spans="1:7">
      <c r="A29" s="71"/>
      <c r="B29" s="81"/>
      <c r="C29" s="81"/>
      <c r="D29" s="81"/>
      <c r="E29" s="81"/>
      <c r="F29" s="81"/>
      <c r="G29" s="81"/>
    </row>
    <row r="30" s="23" customFormat="1" ht="30" customHeight="1" spans="1:7">
      <c r="A30" s="71"/>
      <c r="B30" s="81"/>
      <c r="C30" s="81"/>
      <c r="D30" s="81"/>
      <c r="E30" s="81"/>
      <c r="F30" s="81"/>
      <c r="G30" s="81"/>
    </row>
    <row r="31" s="23" customFormat="1" ht="30" customHeight="1" spans="1:7">
      <c r="A31" s="79" t="s">
        <v>489</v>
      </c>
      <c r="B31" s="81"/>
      <c r="C31" s="81"/>
      <c r="D31" s="81"/>
      <c r="E31" s="81"/>
      <c r="F31" s="81"/>
      <c r="G31" s="81"/>
    </row>
    <row r="32" s="25" customFormat="1" ht="25" customHeight="1" spans="1:7">
      <c r="A32" s="76" t="s">
        <v>724</v>
      </c>
      <c r="B32" s="76"/>
      <c r="C32" s="76"/>
      <c r="D32" s="76"/>
      <c r="E32" s="76"/>
      <c r="F32" s="76"/>
      <c r="G32" s="76"/>
    </row>
    <row r="33" s="25" customFormat="1" ht="25" customHeight="1" spans="1:7">
      <c r="A33" s="76" t="s">
        <v>725</v>
      </c>
      <c r="B33" s="76"/>
      <c r="C33" s="76"/>
      <c r="D33" s="76"/>
      <c r="E33" s="76"/>
      <c r="F33" s="76"/>
      <c r="G33" s="76"/>
    </row>
  </sheetData>
  <mergeCells count="15">
    <mergeCell ref="A2:G2"/>
    <mergeCell ref="F3:G3"/>
    <mergeCell ref="B4:D4"/>
    <mergeCell ref="E4:G4"/>
    <mergeCell ref="A13:G13"/>
    <mergeCell ref="A14:G14"/>
    <mergeCell ref="A21:G21"/>
    <mergeCell ref="A22:G22"/>
    <mergeCell ref="F23:G23"/>
    <mergeCell ref="B24:D24"/>
    <mergeCell ref="E24:G24"/>
    <mergeCell ref="A32:G32"/>
    <mergeCell ref="A33:G33"/>
    <mergeCell ref="A4:A5"/>
    <mergeCell ref="A24:A25"/>
  </mergeCells>
  <printOptions horizontalCentered="1"/>
  <pageMargins left="0.709027777777778" right="0.709027777777778" top="0.629166666666667" bottom="0.75" header="0.309027777777778" footer="0.309027777777778"/>
  <pageSetup paperSize="9" fitToHeight="200" orientation="landscape" horizontalDpi="600" vertic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workbookViewId="0">
      <selection activeCell="A12" sqref="A12"/>
    </sheetView>
  </sheetViews>
  <sheetFormatPr defaultColWidth="10" defaultRowHeight="13.5" outlineLevelCol="6"/>
  <cols>
    <col min="1" max="1" width="62.25" style="23" customWidth="1"/>
    <col min="2" max="3" width="28.6333333333333" style="23" customWidth="1"/>
    <col min="4" max="4" width="9.76666666666667" style="23" customWidth="1"/>
    <col min="5" max="16384" width="10" style="23"/>
  </cols>
  <sheetData>
    <row r="1" s="23" customFormat="1" ht="23" customHeight="1"/>
    <row r="2" s="23" customFormat="1" ht="14.3" customHeight="1" spans="1:1">
      <c r="A2" s="60"/>
    </row>
    <row r="3" s="23" customFormat="1" ht="28.6" customHeight="1" spans="1:3">
      <c r="A3" s="55" t="s">
        <v>730</v>
      </c>
      <c r="B3" s="55"/>
      <c r="C3" s="55"/>
    </row>
    <row r="4" s="23" customFormat="1" ht="27" customHeight="1" spans="1:3">
      <c r="A4" s="65"/>
      <c r="B4" s="65"/>
      <c r="C4" s="66" t="s">
        <v>707</v>
      </c>
    </row>
    <row r="5" s="68" customFormat="1" ht="24" customHeight="1" spans="1:3">
      <c r="A5" s="70" t="s">
        <v>731</v>
      </c>
      <c r="B5" s="70" t="s">
        <v>669</v>
      </c>
      <c r="C5" s="70" t="s">
        <v>732</v>
      </c>
    </row>
    <row r="6" s="68" customFormat="1" ht="32" customHeight="1" spans="1:3">
      <c r="A6" s="71" t="s">
        <v>733</v>
      </c>
      <c r="B6" s="72">
        <v>9.82</v>
      </c>
      <c r="C6" s="72">
        <v>9.82</v>
      </c>
    </row>
    <row r="7" s="68" customFormat="1" ht="32" customHeight="1" spans="1:3">
      <c r="A7" s="71" t="s">
        <v>734</v>
      </c>
      <c r="B7" s="72">
        <v>11.58</v>
      </c>
      <c r="C7" s="72">
        <v>11.58</v>
      </c>
    </row>
    <row r="8" s="68" customFormat="1" ht="32" customHeight="1" spans="1:3">
      <c r="A8" s="71" t="s">
        <v>735</v>
      </c>
      <c r="B8" s="72">
        <v>1.96</v>
      </c>
      <c r="C8" s="72">
        <v>1.96</v>
      </c>
    </row>
    <row r="9" s="68" customFormat="1" ht="30" customHeight="1" spans="1:3">
      <c r="A9" s="73" t="s">
        <v>736</v>
      </c>
      <c r="B9" s="72"/>
      <c r="C9" s="72"/>
    </row>
    <row r="10" s="68" customFormat="1" ht="32" customHeight="1" spans="1:3">
      <c r="A10" s="73" t="s">
        <v>737</v>
      </c>
      <c r="B10" s="72">
        <v>1.96</v>
      </c>
      <c r="C10" s="72">
        <v>1.96</v>
      </c>
    </row>
    <row r="11" s="68" customFormat="1" ht="32" customHeight="1" spans="1:3">
      <c r="A11" s="71" t="s">
        <v>738</v>
      </c>
      <c r="B11" s="72">
        <v>1.96</v>
      </c>
      <c r="C11" s="72">
        <v>1.96</v>
      </c>
    </row>
    <row r="12" s="68" customFormat="1" ht="32" customHeight="1" spans="1:3">
      <c r="A12" s="71" t="s">
        <v>739</v>
      </c>
      <c r="B12" s="72">
        <v>9.82</v>
      </c>
      <c r="C12" s="72">
        <v>9.82</v>
      </c>
    </row>
    <row r="13" s="68" customFormat="1" ht="32" customHeight="1" spans="1:3">
      <c r="A13" s="71" t="s">
        <v>740</v>
      </c>
      <c r="B13" s="72"/>
      <c r="C13" s="72"/>
    </row>
    <row r="14" s="68" customFormat="1" ht="32" customHeight="1" spans="1:3">
      <c r="A14" s="71" t="s">
        <v>741</v>
      </c>
      <c r="B14" s="74">
        <v>11.58</v>
      </c>
      <c r="C14" s="74"/>
    </row>
    <row r="15" s="69" customFormat="1" ht="69" customHeight="1" spans="1:7">
      <c r="A15" s="75" t="s">
        <v>742</v>
      </c>
      <c r="B15" s="75"/>
      <c r="C15" s="75"/>
      <c r="D15" s="76"/>
      <c r="E15" s="76"/>
      <c r="F15" s="76"/>
      <c r="G15" s="76"/>
    </row>
    <row r="16" s="23" customFormat="1" spans="1:3">
      <c r="A16" s="65"/>
      <c r="B16" s="65"/>
      <c r="C16" s="65"/>
    </row>
  </sheetData>
  <mergeCells count="2">
    <mergeCell ref="A3:C3"/>
    <mergeCell ref="A15:C15"/>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workbookViewId="0">
      <selection activeCell="B14" sqref="B14"/>
    </sheetView>
  </sheetViews>
  <sheetFormatPr defaultColWidth="10" defaultRowHeight="13.5" outlineLevelCol="6"/>
  <cols>
    <col min="1" max="1" width="60" style="23" customWidth="1"/>
    <col min="2" max="3" width="25.6333333333333" style="23" customWidth="1"/>
    <col min="4" max="4" width="9.76666666666667" style="23" customWidth="1"/>
    <col min="5" max="16384" width="10" style="23"/>
  </cols>
  <sheetData>
    <row r="1" s="23" customFormat="1" ht="23" customHeight="1"/>
    <row r="2" s="23" customFormat="1" ht="14.3" customHeight="1" spans="1:1">
      <c r="A2" s="60"/>
    </row>
    <row r="3" s="23" customFormat="1" ht="28.6" customHeight="1" spans="1:3">
      <c r="A3" s="55" t="s">
        <v>743</v>
      </c>
      <c r="B3" s="55"/>
      <c r="C3" s="55"/>
    </row>
    <row r="4" s="23" customFormat="1" ht="27" customHeight="1" spans="1:3">
      <c r="A4" s="65"/>
      <c r="B4" s="65"/>
      <c r="C4" s="66" t="s">
        <v>707</v>
      </c>
    </row>
    <row r="5" s="23" customFormat="1" ht="24" customHeight="1" spans="1:3">
      <c r="A5" s="33" t="s">
        <v>731</v>
      </c>
      <c r="B5" s="33" t="s">
        <v>669</v>
      </c>
      <c r="C5" s="33" t="s">
        <v>732</v>
      </c>
    </row>
    <row r="6" s="23" customFormat="1" ht="32" customHeight="1" spans="1:3">
      <c r="A6" s="62" t="s">
        <v>733</v>
      </c>
      <c r="B6" s="63">
        <v>9.82</v>
      </c>
      <c r="C6" s="63">
        <v>9.82</v>
      </c>
    </row>
    <row r="7" s="23" customFormat="1" ht="32" customHeight="1" spans="1:3">
      <c r="A7" s="62" t="s">
        <v>734</v>
      </c>
      <c r="B7" s="63">
        <v>11.58</v>
      </c>
      <c r="C7" s="63">
        <v>11.58</v>
      </c>
    </row>
    <row r="8" s="23" customFormat="1" ht="32" customHeight="1" spans="1:3">
      <c r="A8" s="62" t="s">
        <v>735</v>
      </c>
      <c r="B8" s="63">
        <v>1.96</v>
      </c>
      <c r="C8" s="63">
        <v>1.96</v>
      </c>
    </row>
    <row r="9" s="23" customFormat="1" ht="32" customHeight="1" spans="1:3">
      <c r="A9" s="62" t="s">
        <v>744</v>
      </c>
      <c r="B9" s="63"/>
      <c r="C9" s="63"/>
    </row>
    <row r="10" s="23" customFormat="1" ht="32" customHeight="1" spans="1:3">
      <c r="A10" s="62" t="s">
        <v>745</v>
      </c>
      <c r="B10" s="63">
        <v>1.96</v>
      </c>
      <c r="C10" s="63">
        <v>1.96</v>
      </c>
    </row>
    <row r="11" s="23" customFormat="1" ht="32" customHeight="1" spans="1:3">
      <c r="A11" s="62" t="s">
        <v>738</v>
      </c>
      <c r="B11" s="63">
        <v>1.96</v>
      </c>
      <c r="C11" s="63">
        <v>1.96</v>
      </c>
    </row>
    <row r="12" s="23" customFormat="1" ht="32" customHeight="1" spans="1:3">
      <c r="A12" s="62" t="s">
        <v>739</v>
      </c>
      <c r="B12" s="63">
        <v>9.82</v>
      </c>
      <c r="C12" s="63">
        <v>9.82</v>
      </c>
    </row>
    <row r="13" s="23" customFormat="1" ht="32" customHeight="1" spans="1:3">
      <c r="A13" s="62" t="s">
        <v>740</v>
      </c>
      <c r="B13" s="63"/>
      <c r="C13" s="63"/>
    </row>
    <row r="14" s="23" customFormat="1" ht="32" customHeight="1" spans="1:3">
      <c r="A14" s="62" t="s">
        <v>741</v>
      </c>
      <c r="B14" s="67">
        <v>11.58</v>
      </c>
      <c r="C14" s="67"/>
    </row>
    <row r="15" s="25" customFormat="1" ht="69" customHeight="1" spans="1:7">
      <c r="A15" s="38" t="s">
        <v>746</v>
      </c>
      <c r="B15" s="38"/>
      <c r="C15" s="38"/>
      <c r="D15" s="59"/>
      <c r="E15" s="59"/>
      <c r="F15" s="59"/>
      <c r="G15" s="59"/>
    </row>
    <row r="16" s="23" customFormat="1" spans="1:3">
      <c r="A16" s="65"/>
      <c r="B16" s="65"/>
      <c r="C16" s="65"/>
    </row>
  </sheetData>
  <mergeCells count="2">
    <mergeCell ref="A3:C3"/>
    <mergeCell ref="A15:C15"/>
  </mergeCells>
  <printOptions horizontalCentered="1"/>
  <pageMargins left="0.709027777777778" right="0.709027777777778" top="0.354166666666667" bottom="0.471527777777778" header="0.309027777777778" footer="0.309027777777778"/>
  <pageSetup paperSize="9" fitToHeight="200" orientation="landscape" horizontalDpi="600" vertic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4"/>
  <sheetViews>
    <sheetView workbookViewId="0">
      <selection activeCell="G7" sqref="G7"/>
    </sheetView>
  </sheetViews>
  <sheetFormatPr defaultColWidth="10" defaultRowHeight="13.5" outlineLevelCol="2"/>
  <cols>
    <col min="1" max="1" width="60.5" style="23" customWidth="1"/>
    <col min="2" max="3" width="25.6333333333333" style="23" customWidth="1"/>
    <col min="4" max="4" width="9.76666666666667" style="23" customWidth="1"/>
    <col min="5" max="16384" width="10" style="23"/>
  </cols>
  <sheetData>
    <row r="1" s="23" customFormat="1" ht="24" customHeight="1"/>
    <row r="2" s="23" customFormat="1" ht="14.3" customHeight="1" spans="1:1">
      <c r="A2" s="60"/>
    </row>
    <row r="3" s="23" customFormat="1" ht="28.6" customHeight="1" spans="1:3">
      <c r="A3" s="55" t="s">
        <v>747</v>
      </c>
      <c r="B3" s="55"/>
      <c r="C3" s="55"/>
    </row>
    <row r="4" s="23" customFormat="1" ht="25" customHeight="1" spans="1:3">
      <c r="A4" s="65"/>
      <c r="B4" s="65"/>
      <c r="C4" s="66" t="s">
        <v>707</v>
      </c>
    </row>
    <row r="5" s="23" customFormat="1" ht="32" customHeight="1" spans="1:3">
      <c r="A5" s="33" t="s">
        <v>731</v>
      </c>
      <c r="B5" s="33" t="s">
        <v>669</v>
      </c>
      <c r="C5" s="33" t="s">
        <v>732</v>
      </c>
    </row>
    <row r="6" s="23" customFormat="1" ht="32" customHeight="1" spans="1:3">
      <c r="A6" s="62" t="s">
        <v>748</v>
      </c>
      <c r="B6" s="63"/>
      <c r="C6" s="63">
        <v>7.41</v>
      </c>
    </row>
    <row r="7" s="23" customFormat="1" ht="32" customHeight="1" spans="1:3">
      <c r="A7" s="62" t="s">
        <v>749</v>
      </c>
      <c r="B7" s="63">
        <v>15.13</v>
      </c>
      <c r="C7" s="63">
        <v>20.57</v>
      </c>
    </row>
    <row r="8" s="23" customFormat="1" ht="32" customHeight="1" spans="1:3">
      <c r="A8" s="62" t="s">
        <v>750</v>
      </c>
      <c r="B8" s="63">
        <v>0.21</v>
      </c>
      <c r="C8" s="63">
        <v>5.65</v>
      </c>
    </row>
    <row r="9" s="23" customFormat="1" ht="32" customHeight="1" spans="1:3">
      <c r="A9" s="62" t="s">
        <v>751</v>
      </c>
      <c r="B9" s="63">
        <v>0.46</v>
      </c>
      <c r="C9" s="63">
        <v>0.46</v>
      </c>
    </row>
    <row r="10" s="23" customFormat="1" ht="32" customHeight="1" spans="1:3">
      <c r="A10" s="62" t="s">
        <v>752</v>
      </c>
      <c r="B10" s="63">
        <v>14.86</v>
      </c>
      <c r="C10" s="63">
        <v>20.05</v>
      </c>
    </row>
    <row r="11" s="23" customFormat="1" ht="32" customHeight="1" spans="1:3">
      <c r="A11" s="62" t="s">
        <v>753</v>
      </c>
      <c r="B11" s="63"/>
      <c r="C11" s="63"/>
    </row>
    <row r="12" s="23" customFormat="1" ht="32" customHeight="1" spans="1:3">
      <c r="A12" s="62" t="s">
        <v>754</v>
      </c>
      <c r="B12" s="63">
        <v>15.13</v>
      </c>
      <c r="C12" s="63">
        <v>20.57</v>
      </c>
    </row>
    <row r="13" s="25" customFormat="1" ht="72" customHeight="1" spans="1:3">
      <c r="A13" s="38" t="s">
        <v>755</v>
      </c>
      <c r="B13" s="38"/>
      <c r="C13" s="38"/>
    </row>
    <row r="14" s="23" customFormat="1" ht="31" customHeight="1" spans="1:3">
      <c r="A14" s="64"/>
      <c r="B14" s="64"/>
      <c r="C14" s="64"/>
    </row>
  </sheetData>
  <mergeCells count="3">
    <mergeCell ref="A3:C3"/>
    <mergeCell ref="A13:C13"/>
    <mergeCell ref="A14:C14"/>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4"/>
  <sheetViews>
    <sheetView topLeftCell="A4" workbookViewId="0">
      <selection activeCell="B18" sqref="B18"/>
    </sheetView>
  </sheetViews>
  <sheetFormatPr defaultColWidth="10" defaultRowHeight="13.5" outlineLevelCol="2"/>
  <cols>
    <col min="1" max="1" width="59.3833333333333" style="23" customWidth="1"/>
    <col min="2" max="3" width="25.6333333333333" style="23" customWidth="1"/>
    <col min="4" max="4" width="9.76666666666667" style="23" customWidth="1"/>
    <col min="5" max="16384" width="10" style="23"/>
  </cols>
  <sheetData>
    <row r="1" s="23" customFormat="1" ht="24" customHeight="1"/>
    <row r="2" s="23" customFormat="1" ht="14.3" customHeight="1" spans="1:1">
      <c r="A2" s="60"/>
    </row>
    <row r="3" s="23" customFormat="1" ht="28.6" customHeight="1" spans="1:3">
      <c r="A3" s="55" t="s">
        <v>756</v>
      </c>
      <c r="B3" s="55"/>
      <c r="C3" s="55"/>
    </row>
    <row r="4" s="24" customFormat="1" ht="25" customHeight="1" spans="1:3">
      <c r="A4" s="61"/>
      <c r="B4" s="61"/>
      <c r="C4" s="44" t="s">
        <v>707</v>
      </c>
    </row>
    <row r="5" s="24" customFormat="1" ht="32" customHeight="1" spans="1:3">
      <c r="A5" s="33" t="s">
        <v>731</v>
      </c>
      <c r="B5" s="33" t="s">
        <v>669</v>
      </c>
      <c r="C5" s="33" t="s">
        <v>732</v>
      </c>
    </row>
    <row r="6" s="24" customFormat="1" ht="32" customHeight="1" spans="1:3">
      <c r="A6" s="62" t="s">
        <v>748</v>
      </c>
      <c r="B6" s="63"/>
      <c r="C6" s="63">
        <v>7.41</v>
      </c>
    </row>
    <row r="7" s="24" customFormat="1" ht="32" customHeight="1" spans="1:3">
      <c r="A7" s="62" t="s">
        <v>749</v>
      </c>
      <c r="B7" s="63">
        <v>15.13</v>
      </c>
      <c r="C7" s="63">
        <v>20.57</v>
      </c>
    </row>
    <row r="8" s="24" customFormat="1" ht="32" customHeight="1" spans="1:3">
      <c r="A8" s="62" t="s">
        <v>750</v>
      </c>
      <c r="B8" s="63">
        <v>0.21</v>
      </c>
      <c r="C8" s="63">
        <v>5.65</v>
      </c>
    </row>
    <row r="9" s="24" customFormat="1" ht="32" customHeight="1" spans="1:3">
      <c r="A9" s="62" t="s">
        <v>751</v>
      </c>
      <c r="B9" s="63">
        <v>0.46</v>
      </c>
      <c r="C9" s="63">
        <v>0.46</v>
      </c>
    </row>
    <row r="10" s="24" customFormat="1" ht="32" customHeight="1" spans="1:3">
      <c r="A10" s="62" t="s">
        <v>752</v>
      </c>
      <c r="B10" s="63">
        <v>14.86</v>
      </c>
      <c r="C10" s="63">
        <v>20.05</v>
      </c>
    </row>
    <row r="11" s="24" customFormat="1" ht="32" customHeight="1" spans="1:3">
      <c r="A11" s="62" t="s">
        <v>753</v>
      </c>
      <c r="B11" s="63"/>
      <c r="C11" s="63"/>
    </row>
    <row r="12" s="24" customFormat="1" ht="32" customHeight="1" spans="1:3">
      <c r="A12" s="62" t="s">
        <v>754</v>
      </c>
      <c r="B12" s="63">
        <v>15.13</v>
      </c>
      <c r="C12" s="63">
        <v>20.57</v>
      </c>
    </row>
    <row r="13" s="25" customFormat="1" ht="65" customHeight="1" spans="1:3">
      <c r="A13" s="38" t="s">
        <v>757</v>
      </c>
      <c r="B13" s="38"/>
      <c r="C13" s="38"/>
    </row>
    <row r="14" s="23" customFormat="1" ht="31" customHeight="1" spans="1:3">
      <c r="A14" s="64"/>
      <c r="B14" s="64"/>
      <c r="C14" s="64"/>
    </row>
  </sheetData>
  <mergeCells count="3">
    <mergeCell ref="A3:C3"/>
    <mergeCell ref="A13:C13"/>
    <mergeCell ref="A14:C14"/>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8"/>
  <sheetViews>
    <sheetView workbookViewId="0">
      <selection activeCell="B19" sqref="B19"/>
    </sheetView>
  </sheetViews>
  <sheetFormatPr defaultColWidth="10" defaultRowHeight="13.5" outlineLevelCol="3"/>
  <cols>
    <col min="1" max="1" width="36" style="23" customWidth="1"/>
    <col min="2" max="4" width="15.6333333333333" style="23" customWidth="1"/>
    <col min="5" max="5" width="9.76666666666667" style="23" customWidth="1"/>
    <col min="6" max="16384" width="10" style="23"/>
  </cols>
  <sheetData>
    <row r="1" s="23" customFormat="1" ht="22" customHeight="1"/>
    <row r="2" s="23" customFormat="1" ht="14.3" customHeight="1" spans="1:1">
      <c r="A2" s="54"/>
    </row>
    <row r="3" s="23" customFormat="1" ht="63" customHeight="1" spans="1:4">
      <c r="A3" s="55" t="s">
        <v>758</v>
      </c>
      <c r="B3" s="55"/>
      <c r="C3" s="55"/>
      <c r="D3" s="55"/>
    </row>
    <row r="4" s="24" customFormat="1" ht="30" customHeight="1" spans="4:4">
      <c r="D4" s="44" t="s">
        <v>707</v>
      </c>
    </row>
    <row r="5" s="24" customFormat="1" ht="25" customHeight="1" spans="1:4">
      <c r="A5" s="33" t="s">
        <v>731</v>
      </c>
      <c r="B5" s="33" t="s">
        <v>759</v>
      </c>
      <c r="C5" s="33" t="s">
        <v>760</v>
      </c>
      <c r="D5" s="33" t="s">
        <v>761</v>
      </c>
    </row>
    <row r="6" s="24" customFormat="1" ht="25" customHeight="1" spans="1:4">
      <c r="A6" s="56" t="s">
        <v>762</v>
      </c>
      <c r="B6" s="47" t="s">
        <v>763</v>
      </c>
      <c r="C6" s="57">
        <v>7.61</v>
      </c>
      <c r="D6" s="57">
        <v>7.61</v>
      </c>
    </row>
    <row r="7" s="24" customFormat="1" ht="25" customHeight="1" spans="1:4">
      <c r="A7" s="58" t="s">
        <v>764</v>
      </c>
      <c r="B7" s="47" t="s">
        <v>715</v>
      </c>
      <c r="C7" s="57">
        <v>1.96</v>
      </c>
      <c r="D7" s="57">
        <v>1.96</v>
      </c>
    </row>
    <row r="8" s="24" customFormat="1" ht="25" customHeight="1" spans="1:4">
      <c r="A8" s="58" t="s">
        <v>765</v>
      </c>
      <c r="B8" s="47" t="s">
        <v>716</v>
      </c>
      <c r="C8" s="57">
        <v>1.96</v>
      </c>
      <c r="D8" s="57">
        <v>1.96</v>
      </c>
    </row>
    <row r="9" s="24" customFormat="1" ht="25" customHeight="1" spans="1:4">
      <c r="A9" s="58" t="s">
        <v>766</v>
      </c>
      <c r="B9" s="47" t="s">
        <v>767</v>
      </c>
      <c r="C9" s="57">
        <v>5.65</v>
      </c>
      <c r="D9" s="57">
        <v>5.65</v>
      </c>
    </row>
    <row r="10" s="24" customFormat="1" ht="25" customHeight="1" spans="1:4">
      <c r="A10" s="58" t="s">
        <v>765</v>
      </c>
      <c r="B10" s="47" t="s">
        <v>718</v>
      </c>
      <c r="C10" s="57">
        <v>0.21</v>
      </c>
      <c r="D10" s="57">
        <v>0.21</v>
      </c>
    </row>
    <row r="11" s="24" customFormat="1" ht="25" customHeight="1" spans="1:4">
      <c r="A11" s="56" t="s">
        <v>768</v>
      </c>
      <c r="B11" s="47" t="s">
        <v>769</v>
      </c>
      <c r="C11" s="57">
        <v>2.42</v>
      </c>
      <c r="D11" s="57">
        <v>2.42</v>
      </c>
    </row>
    <row r="12" s="24" customFormat="1" ht="25" customHeight="1" spans="1:4">
      <c r="A12" s="58" t="s">
        <v>764</v>
      </c>
      <c r="B12" s="47" t="s">
        <v>770</v>
      </c>
      <c r="C12" s="57">
        <v>1.96</v>
      </c>
      <c r="D12" s="57">
        <v>1.96</v>
      </c>
    </row>
    <row r="13" s="24" customFormat="1" ht="25" customHeight="1" spans="1:4">
      <c r="A13" s="58" t="s">
        <v>766</v>
      </c>
      <c r="B13" s="47" t="s">
        <v>771</v>
      </c>
      <c r="C13" s="57">
        <v>0.46</v>
      </c>
      <c r="D13" s="57">
        <v>0.46</v>
      </c>
    </row>
    <row r="14" s="24" customFormat="1" ht="25" customHeight="1" spans="1:4">
      <c r="A14" s="56" t="s">
        <v>772</v>
      </c>
      <c r="B14" s="47" t="s">
        <v>773</v>
      </c>
      <c r="C14" s="57">
        <v>0.91</v>
      </c>
      <c r="D14" s="57">
        <v>0.91</v>
      </c>
    </row>
    <row r="15" s="24" customFormat="1" ht="25" customHeight="1" spans="1:4">
      <c r="A15" s="58" t="s">
        <v>764</v>
      </c>
      <c r="B15" s="47" t="s">
        <v>774</v>
      </c>
      <c r="C15" s="57">
        <v>0.34</v>
      </c>
      <c r="D15" s="57">
        <v>0.34</v>
      </c>
    </row>
    <row r="16" s="24" customFormat="1" ht="25" customHeight="1" spans="1:4">
      <c r="A16" s="58" t="s">
        <v>766</v>
      </c>
      <c r="B16" s="47" t="s">
        <v>775</v>
      </c>
      <c r="C16" s="57">
        <v>0.57</v>
      </c>
      <c r="D16" s="57">
        <v>0.57</v>
      </c>
    </row>
    <row r="17" s="24" customFormat="1" ht="25" customHeight="1" spans="1:4">
      <c r="A17" s="56" t="s">
        <v>776</v>
      </c>
      <c r="B17" s="47" t="s">
        <v>777</v>
      </c>
      <c r="C17" s="57">
        <v>3</v>
      </c>
      <c r="D17" s="57">
        <v>3</v>
      </c>
    </row>
    <row r="18" s="24" customFormat="1" ht="25" customHeight="1" spans="1:4">
      <c r="A18" s="58" t="s">
        <v>764</v>
      </c>
      <c r="B18" s="47" t="s">
        <v>778</v>
      </c>
      <c r="C18" s="57">
        <v>1.69</v>
      </c>
      <c r="D18" s="57">
        <v>1.69</v>
      </c>
    </row>
    <row r="19" s="24" customFormat="1" ht="25" customHeight="1" spans="1:4">
      <c r="A19" s="58" t="s">
        <v>779</v>
      </c>
      <c r="B19" s="47"/>
      <c r="C19" s="57">
        <v>1.52</v>
      </c>
      <c r="D19" s="57">
        <v>1.52</v>
      </c>
    </row>
    <row r="20" s="24" customFormat="1" ht="25" customHeight="1" spans="1:4">
      <c r="A20" s="58" t="s">
        <v>780</v>
      </c>
      <c r="B20" s="47" t="s">
        <v>781</v>
      </c>
      <c r="C20" s="57">
        <v>0.17</v>
      </c>
      <c r="D20" s="57">
        <v>0.17</v>
      </c>
    </row>
    <row r="21" s="24" customFormat="1" ht="25" customHeight="1" spans="1:4">
      <c r="A21" s="58" t="s">
        <v>766</v>
      </c>
      <c r="B21" s="47" t="s">
        <v>782</v>
      </c>
      <c r="C21" s="57">
        <v>1.31</v>
      </c>
      <c r="D21" s="57">
        <v>1.31</v>
      </c>
    </row>
    <row r="22" s="24" customFormat="1" ht="25" customHeight="1" spans="1:4">
      <c r="A22" s="58" t="s">
        <v>779</v>
      </c>
      <c r="B22" s="47"/>
      <c r="C22" s="57">
        <v>1.18</v>
      </c>
      <c r="D22" s="57">
        <v>1.18</v>
      </c>
    </row>
    <row r="23" s="24" customFormat="1" ht="25" customHeight="1" spans="1:4">
      <c r="A23" s="58" t="s">
        <v>783</v>
      </c>
      <c r="B23" s="47" t="s">
        <v>784</v>
      </c>
      <c r="C23" s="57">
        <v>0.13</v>
      </c>
      <c r="D23" s="57">
        <v>0.13</v>
      </c>
    </row>
    <row r="24" s="24" customFormat="1" ht="25" customHeight="1" spans="1:4">
      <c r="A24" s="56" t="s">
        <v>785</v>
      </c>
      <c r="B24" s="47" t="s">
        <v>786</v>
      </c>
      <c r="C24" s="57">
        <v>1.26</v>
      </c>
      <c r="D24" s="57">
        <v>1.26</v>
      </c>
    </row>
    <row r="25" s="24" customFormat="1" ht="25" customHeight="1" spans="1:4">
      <c r="A25" s="58" t="s">
        <v>764</v>
      </c>
      <c r="B25" s="47" t="s">
        <v>787</v>
      </c>
      <c r="C25" s="57">
        <v>0.48</v>
      </c>
      <c r="D25" s="57">
        <v>0.48</v>
      </c>
    </row>
    <row r="26" s="24" customFormat="1" ht="25" customHeight="1" spans="1:4">
      <c r="A26" s="58" t="s">
        <v>766</v>
      </c>
      <c r="B26" s="47" t="s">
        <v>788</v>
      </c>
      <c r="C26" s="57">
        <v>0.78</v>
      </c>
      <c r="D26" s="57">
        <v>0.78</v>
      </c>
    </row>
    <row r="27" s="25" customFormat="1" ht="70" customHeight="1" spans="1:4">
      <c r="A27" s="59" t="s">
        <v>789</v>
      </c>
      <c r="B27" s="59"/>
      <c r="C27" s="59"/>
      <c r="D27" s="59"/>
    </row>
    <row r="28" s="23" customFormat="1" ht="25" customHeight="1" spans="1:4">
      <c r="A28" s="60"/>
      <c r="B28" s="60"/>
      <c r="C28" s="60"/>
      <c r="D28" s="60"/>
    </row>
  </sheetData>
  <mergeCells count="3">
    <mergeCell ref="A3:D3"/>
    <mergeCell ref="A27:D27"/>
    <mergeCell ref="A28:D28"/>
  </mergeCells>
  <printOptions horizontalCentered="1"/>
  <pageMargins left="0.709027777777778" right="0.709027777777778" top="0.393055555555556" bottom="0.75" header="0.309027777777778" footer="0.309027777777778"/>
  <pageSetup paperSize="9" fitToHeight="200"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49"/>
  <sheetViews>
    <sheetView showGridLines="0" showZeros="0" view="pageBreakPreview" zoomScaleNormal="90" workbookViewId="0">
      <pane ySplit="4" topLeftCell="A5" activePane="bottomLeft" state="frozen"/>
      <selection/>
      <selection pane="bottomLeft" activeCell="A10" sqref="A10"/>
    </sheetView>
  </sheetViews>
  <sheetFormatPr defaultColWidth="9" defaultRowHeight="14.25" outlineLevelCol="3"/>
  <cols>
    <col min="1" max="1" width="50.75" style="339" customWidth="1"/>
    <col min="2" max="3" width="20.6333333333333" style="339" customWidth="1"/>
    <col min="4" max="4" width="20.6333333333333" style="340" customWidth="1"/>
    <col min="5" max="16384" width="9" style="341"/>
  </cols>
  <sheetData>
    <row r="1" ht="15.75" spans="1:1">
      <c r="A1" s="342" t="s">
        <v>0</v>
      </c>
    </row>
    <row r="2" ht="45" customHeight="1" spans="1:4">
      <c r="A2" s="213" t="s">
        <v>98</v>
      </c>
      <c r="B2" s="213"/>
      <c r="C2" s="213"/>
      <c r="D2" s="213"/>
    </row>
    <row r="3" ht="18.95" customHeight="1" spans="1:4">
      <c r="A3" s="343"/>
      <c r="B3" s="344"/>
      <c r="C3" s="210"/>
      <c r="D3" s="215" t="s">
        <v>2</v>
      </c>
    </row>
    <row r="4" s="336" customFormat="1" ht="45" customHeight="1" spans="1:4">
      <c r="A4" s="345" t="s">
        <v>4</v>
      </c>
      <c r="B4" s="90" t="s">
        <v>5</v>
      </c>
      <c r="C4" s="90" t="s">
        <v>6</v>
      </c>
      <c r="D4" s="345" t="s">
        <v>7</v>
      </c>
    </row>
    <row r="5" ht="37.5" customHeight="1" spans="1:4">
      <c r="A5" s="346" t="s">
        <v>10</v>
      </c>
      <c r="B5" s="235">
        <f>SUM(B6:B19)</f>
        <v>32061</v>
      </c>
      <c r="C5" s="235">
        <f>SUM(C6:C19)</f>
        <v>34079</v>
      </c>
      <c r="D5" s="229">
        <f t="shared" ref="D5:D36" si="0">IF(B5=0,"",(C5-B5)/B5)</f>
        <v>0.063</v>
      </c>
    </row>
    <row r="6" ht="37.5" customHeight="1" spans="1:4">
      <c r="A6" s="230" t="s">
        <v>12</v>
      </c>
      <c r="B6" s="232">
        <v>9379</v>
      </c>
      <c r="C6" s="232">
        <v>11001</v>
      </c>
      <c r="D6" s="229">
        <f t="shared" si="0"/>
        <v>0.173</v>
      </c>
    </row>
    <row r="7" ht="37.5" customHeight="1" spans="1:4">
      <c r="A7" s="230" t="s">
        <v>14</v>
      </c>
      <c r="B7" s="232">
        <v>375</v>
      </c>
      <c r="C7" s="232">
        <v>510</v>
      </c>
      <c r="D7" s="229">
        <f t="shared" si="0"/>
        <v>0.36</v>
      </c>
    </row>
    <row r="8" ht="37.5" customHeight="1" spans="1:4">
      <c r="A8" s="230" t="s">
        <v>16</v>
      </c>
      <c r="B8" s="232">
        <v>376</v>
      </c>
      <c r="C8" s="232">
        <v>440</v>
      </c>
      <c r="D8" s="229">
        <f t="shared" si="0"/>
        <v>0.17</v>
      </c>
    </row>
    <row r="9" ht="37.5" customHeight="1" spans="1:4">
      <c r="A9" s="230" t="s">
        <v>18</v>
      </c>
      <c r="B9" s="232">
        <v>893</v>
      </c>
      <c r="C9" s="232">
        <v>950</v>
      </c>
      <c r="D9" s="229">
        <f t="shared" si="0"/>
        <v>0.064</v>
      </c>
    </row>
    <row r="10" ht="37.5" customHeight="1" spans="1:4">
      <c r="A10" s="230" t="s">
        <v>20</v>
      </c>
      <c r="B10" s="232">
        <v>1039</v>
      </c>
      <c r="C10" s="232">
        <v>1086</v>
      </c>
      <c r="D10" s="229">
        <f t="shared" si="0"/>
        <v>0.045</v>
      </c>
    </row>
    <row r="11" ht="37.5" customHeight="1" spans="1:4">
      <c r="A11" s="230" t="s">
        <v>22</v>
      </c>
      <c r="B11" s="232">
        <v>1007</v>
      </c>
      <c r="C11" s="232">
        <v>1010</v>
      </c>
      <c r="D11" s="229">
        <f t="shared" si="0"/>
        <v>0.003</v>
      </c>
    </row>
    <row r="12" ht="37.5" customHeight="1" spans="1:4">
      <c r="A12" s="230" t="s">
        <v>24</v>
      </c>
      <c r="B12" s="232">
        <v>330</v>
      </c>
      <c r="C12" s="232">
        <v>370</v>
      </c>
      <c r="D12" s="229">
        <f t="shared" si="0"/>
        <v>0.121</v>
      </c>
    </row>
    <row r="13" ht="37.5" customHeight="1" spans="1:4">
      <c r="A13" s="230" t="s">
        <v>26</v>
      </c>
      <c r="B13" s="232">
        <v>478</v>
      </c>
      <c r="C13" s="232">
        <v>480</v>
      </c>
      <c r="D13" s="229">
        <f t="shared" si="0"/>
        <v>0.004</v>
      </c>
    </row>
    <row r="14" ht="37.5" customHeight="1" spans="1:4">
      <c r="A14" s="230" t="s">
        <v>28</v>
      </c>
      <c r="B14" s="232">
        <v>4956</v>
      </c>
      <c r="C14" s="232">
        <v>4736</v>
      </c>
      <c r="D14" s="229">
        <f t="shared" si="0"/>
        <v>-0.044</v>
      </c>
    </row>
    <row r="15" ht="37.5" customHeight="1" spans="1:4">
      <c r="A15" s="230" t="s">
        <v>30</v>
      </c>
      <c r="B15" s="232">
        <v>650</v>
      </c>
      <c r="C15" s="232">
        <v>670</v>
      </c>
      <c r="D15" s="229">
        <f t="shared" si="0"/>
        <v>0.031</v>
      </c>
    </row>
    <row r="16" ht="37.5" customHeight="1" spans="1:4">
      <c r="A16" s="230" t="s">
        <v>32</v>
      </c>
      <c r="B16" s="232">
        <v>5164</v>
      </c>
      <c r="C16" s="232">
        <v>5500</v>
      </c>
      <c r="D16" s="229">
        <f t="shared" si="0"/>
        <v>0.065</v>
      </c>
    </row>
    <row r="17" ht="37.5" customHeight="1" spans="1:4">
      <c r="A17" s="230" t="s">
        <v>34</v>
      </c>
      <c r="B17" s="232">
        <v>2332</v>
      </c>
      <c r="C17" s="232">
        <v>2130</v>
      </c>
      <c r="D17" s="229">
        <f t="shared" si="0"/>
        <v>-0.087</v>
      </c>
    </row>
    <row r="18" ht="37.5" customHeight="1" spans="1:4">
      <c r="A18" s="230" t="s">
        <v>36</v>
      </c>
      <c r="B18" s="232">
        <v>5003</v>
      </c>
      <c r="C18" s="232">
        <v>5100</v>
      </c>
      <c r="D18" s="229">
        <f t="shared" si="0"/>
        <v>0.019</v>
      </c>
    </row>
    <row r="19" ht="37.5" customHeight="1" spans="1:4">
      <c r="A19" s="230" t="s">
        <v>38</v>
      </c>
      <c r="B19" s="232">
        <v>79</v>
      </c>
      <c r="C19" s="232">
        <v>96</v>
      </c>
      <c r="D19" s="229">
        <f t="shared" si="0"/>
        <v>0.215</v>
      </c>
    </row>
    <row r="20" ht="37.5" customHeight="1" spans="1:4">
      <c r="A20" s="230" t="s">
        <v>40</v>
      </c>
      <c r="B20" s="232">
        <v>20284</v>
      </c>
      <c r="C20" s="232">
        <v>20887</v>
      </c>
      <c r="D20" s="229">
        <f t="shared" si="0"/>
        <v>0.03</v>
      </c>
    </row>
    <row r="21" ht="37.5" customHeight="1" spans="1:4">
      <c r="A21" s="346" t="s">
        <v>42</v>
      </c>
      <c r="B21" s="235">
        <v>1736</v>
      </c>
      <c r="C21" s="235">
        <v>1685</v>
      </c>
      <c r="D21" s="229">
        <f t="shared" si="0"/>
        <v>-0.029</v>
      </c>
    </row>
    <row r="22" ht="37.5" customHeight="1" spans="1:4">
      <c r="A22" s="230" t="s">
        <v>44</v>
      </c>
      <c r="B22" s="232">
        <v>2733</v>
      </c>
      <c r="C22" s="232">
        <v>2693</v>
      </c>
      <c r="D22" s="229">
        <f t="shared" si="0"/>
        <v>-0.015</v>
      </c>
    </row>
    <row r="23" ht="37.5" customHeight="1" spans="1:4">
      <c r="A23" s="347" t="s">
        <v>46</v>
      </c>
      <c r="B23" s="232">
        <v>1332</v>
      </c>
      <c r="C23" s="232">
        <v>2242</v>
      </c>
      <c r="D23" s="229">
        <f t="shared" si="0"/>
        <v>0.683</v>
      </c>
    </row>
    <row r="24" ht="37.5" customHeight="1" spans="1:4">
      <c r="A24" s="230" t="s">
        <v>48</v>
      </c>
      <c r="B24" s="232">
        <v>9971</v>
      </c>
      <c r="C24" s="232">
        <v>7539</v>
      </c>
      <c r="D24" s="229">
        <f t="shared" si="0"/>
        <v>-0.244</v>
      </c>
    </row>
    <row r="25" ht="37.5" customHeight="1" spans="1:4">
      <c r="A25" s="230" t="s">
        <v>50</v>
      </c>
      <c r="B25" s="232">
        <v>4043</v>
      </c>
      <c r="C25" s="232">
        <v>5780</v>
      </c>
      <c r="D25" s="229">
        <f t="shared" si="0"/>
        <v>0.43</v>
      </c>
    </row>
    <row r="26" ht="37.5" customHeight="1" spans="1:4">
      <c r="A26" s="230" t="s">
        <v>52</v>
      </c>
      <c r="B26" s="232">
        <v>469</v>
      </c>
      <c r="C26" s="232">
        <v>948</v>
      </c>
      <c r="D26" s="229">
        <f t="shared" si="0"/>
        <v>1.021</v>
      </c>
    </row>
    <row r="27" s="337" customFormat="1" ht="37.5" customHeight="1" spans="1:4">
      <c r="A27" s="348" t="s">
        <v>53</v>
      </c>
      <c r="B27" s="235">
        <f>SUM(B5,B21,B22:B26)</f>
        <v>52345</v>
      </c>
      <c r="C27" s="235">
        <f>SUM(C5,C21,C22:C26)</f>
        <v>54966</v>
      </c>
      <c r="D27" s="229">
        <f t="shared" si="0"/>
        <v>0.05</v>
      </c>
    </row>
    <row r="28" ht="37.5" customHeight="1" spans="1:4">
      <c r="A28" s="227" t="s">
        <v>54</v>
      </c>
      <c r="B28" s="235">
        <v>19646</v>
      </c>
      <c r="C28" s="235">
        <v>15162</v>
      </c>
      <c r="D28" s="229">
        <f t="shared" si="0"/>
        <v>-0.228</v>
      </c>
    </row>
    <row r="29" ht="37.5" customHeight="1" spans="1:4">
      <c r="A29" s="346" t="s">
        <v>55</v>
      </c>
      <c r="B29" s="235">
        <v>204113</v>
      </c>
      <c r="C29" s="235">
        <f>SUM(C30:C35)</f>
        <v>198431</v>
      </c>
      <c r="D29" s="229">
        <f t="shared" si="0"/>
        <v>-0.028</v>
      </c>
    </row>
    <row r="30" ht="37.5" customHeight="1" spans="1:4">
      <c r="A30" s="230" t="s">
        <v>56</v>
      </c>
      <c r="B30" s="232">
        <v>2819</v>
      </c>
      <c r="C30" s="232">
        <v>2819</v>
      </c>
      <c r="D30" s="229">
        <f t="shared" si="0"/>
        <v>0</v>
      </c>
    </row>
    <row r="31" ht="37.5" customHeight="1" spans="1:4">
      <c r="A31" s="230" t="s">
        <v>57</v>
      </c>
      <c r="B31" s="232">
        <v>194976</v>
      </c>
      <c r="C31" s="232">
        <v>173313</v>
      </c>
      <c r="D31" s="229">
        <f t="shared" si="0"/>
        <v>-0.111</v>
      </c>
    </row>
    <row r="32" ht="37.5" customHeight="1" spans="1:4">
      <c r="A32" s="230" t="s">
        <v>58</v>
      </c>
      <c r="B32" s="232">
        <v>751</v>
      </c>
      <c r="C32" s="232">
        <v>3314</v>
      </c>
      <c r="D32" s="229">
        <f t="shared" si="0"/>
        <v>3.413</v>
      </c>
    </row>
    <row r="33" ht="37.5" customHeight="1" spans="1:4">
      <c r="A33" s="230" t="s">
        <v>59</v>
      </c>
      <c r="B33" s="232">
        <v>5567</v>
      </c>
      <c r="C33" s="232">
        <v>18985</v>
      </c>
      <c r="D33" s="229">
        <f t="shared" si="0"/>
        <v>2.41</v>
      </c>
    </row>
    <row r="34" s="338" customFormat="1" ht="37.5" customHeight="1" spans="1:4">
      <c r="A34" s="349" t="s">
        <v>60</v>
      </c>
      <c r="B34" s="232"/>
      <c r="C34" s="232"/>
      <c r="D34" s="229" t="str">
        <f t="shared" si="0"/>
        <v/>
      </c>
    </row>
    <row r="35" s="338" customFormat="1" ht="37.5" customHeight="1" spans="1:4">
      <c r="A35" s="349" t="s">
        <v>61</v>
      </c>
      <c r="B35" s="232"/>
      <c r="C35" s="232"/>
      <c r="D35" s="229" t="str">
        <f t="shared" si="0"/>
        <v/>
      </c>
    </row>
    <row r="36" ht="37.5" customHeight="1" spans="1:4">
      <c r="A36" s="350" t="s">
        <v>62</v>
      </c>
      <c r="B36" s="235">
        <f>SUM(B27,B28,B29)</f>
        <v>276104</v>
      </c>
      <c r="C36" s="235">
        <f>SUM(C27,C28,C29)</f>
        <v>268559</v>
      </c>
      <c r="D36" s="229">
        <f t="shared" si="0"/>
        <v>-0.027</v>
      </c>
    </row>
    <row r="37" spans="2:3">
      <c r="B37" s="351"/>
      <c r="C37" s="351"/>
    </row>
    <row r="38" spans="3:3">
      <c r="C38" s="351"/>
    </row>
    <row r="39" spans="2:3">
      <c r="B39" s="351"/>
      <c r="C39" s="351"/>
    </row>
    <row r="40" spans="3:3">
      <c r="C40" s="351"/>
    </row>
    <row r="41" spans="2:3">
      <c r="B41" s="351"/>
      <c r="C41" s="351"/>
    </row>
    <row r="42" spans="2:3">
      <c r="B42" s="351"/>
      <c r="C42" s="351"/>
    </row>
    <row r="43" spans="3:3">
      <c r="C43" s="351"/>
    </row>
    <row r="44" spans="2:3">
      <c r="B44" s="351"/>
      <c r="C44" s="351"/>
    </row>
    <row r="45" spans="2:3">
      <c r="B45" s="351"/>
      <c r="C45" s="351"/>
    </row>
    <row r="46" spans="2:3">
      <c r="B46" s="351"/>
      <c r="C46" s="351"/>
    </row>
    <row r="47" spans="2:3">
      <c r="B47" s="351"/>
      <c r="C47" s="351"/>
    </row>
    <row r="48" spans="3:3">
      <c r="C48" s="351"/>
    </row>
    <row r="49" spans="2:3">
      <c r="B49" s="351"/>
      <c r="C49" s="351"/>
    </row>
  </sheetData>
  <autoFilter ref="A4:D36">
    <extLst/>
  </autoFilter>
  <mergeCells count="1">
    <mergeCell ref="A2:D2"/>
  </mergeCells>
  <conditionalFormatting sqref="D3">
    <cfRule type="cellIs" dxfId="0" priority="28" stopIfTrue="1" operator="lessThanOrEqual">
      <formula>-1</formula>
    </cfRule>
  </conditionalFormatting>
  <conditionalFormatting sqref="A28">
    <cfRule type="expression" dxfId="1" priority="29" stopIfTrue="1">
      <formula>"len($A:$A)=3"</formula>
    </cfRule>
  </conditionalFormatting>
  <conditionalFormatting sqref="B28">
    <cfRule type="expression" dxfId="1" priority="19" stopIfTrue="1">
      <formula>"len($A:$A)=3"</formula>
    </cfRule>
  </conditionalFormatting>
  <conditionalFormatting sqref="C28">
    <cfRule type="expression" dxfId="1" priority="9" stopIfTrue="1">
      <formula>"len($A:$A)=3"</formula>
    </cfRule>
  </conditionalFormatting>
  <conditionalFormatting sqref="C35">
    <cfRule type="expression" dxfId="1" priority="12" stopIfTrue="1">
      <formula>"len($A:$A)=3"</formula>
    </cfRule>
  </conditionalFormatting>
  <conditionalFormatting sqref="A5:A26">
    <cfRule type="expression" dxfId="1" priority="30" stopIfTrue="1">
      <formula>"len($A:$A)=3"</formula>
    </cfRule>
  </conditionalFormatting>
  <conditionalFormatting sqref="A8:A9">
    <cfRule type="expression" dxfId="1" priority="31" stopIfTrue="1">
      <formula>"len($A:$A)=3"</formula>
    </cfRule>
  </conditionalFormatting>
  <conditionalFormatting sqref="A29:A31">
    <cfRule type="expression" dxfId="1" priority="6" stopIfTrue="1">
      <formula>"len($A:$A)=3"</formula>
    </cfRule>
  </conditionalFormatting>
  <conditionalFormatting sqref="A30:A31">
    <cfRule type="expression" dxfId="1" priority="4" stopIfTrue="1">
      <formula>"len($A:$A)=3"</formula>
    </cfRule>
  </conditionalFormatting>
  <conditionalFormatting sqref="A32:A33">
    <cfRule type="expression" dxfId="1" priority="3" stopIfTrue="1">
      <formula>"len($A:$A)=3"</formula>
    </cfRule>
  </conditionalFormatting>
  <conditionalFormatting sqref="A34:A36">
    <cfRule type="expression" dxfId="1" priority="1" stopIfTrue="1">
      <formula>"len($A:$A)=3"</formula>
    </cfRule>
    <cfRule type="expression" dxfId="1" priority="2" stopIfTrue="1">
      <formula>"len($A:$A)=3"</formula>
    </cfRule>
  </conditionalFormatting>
  <conditionalFormatting sqref="B8:B9">
    <cfRule type="expression" dxfId="1" priority="21" stopIfTrue="1">
      <formula>"len($A:$A)=3"</formula>
    </cfRule>
  </conditionalFormatting>
  <conditionalFormatting sqref="B30:B31">
    <cfRule type="expression" dxfId="1" priority="17" stopIfTrue="1">
      <formula>"len($A:$A)=3"</formula>
    </cfRule>
  </conditionalFormatting>
  <conditionalFormatting sqref="B32:B33">
    <cfRule type="expression" dxfId="1" priority="16" stopIfTrue="1">
      <formula>"len($A:$A)=3"</formula>
    </cfRule>
  </conditionalFormatting>
  <conditionalFormatting sqref="C6:C7">
    <cfRule type="expression" dxfId="1" priority="13" stopIfTrue="1">
      <formula>"len($A:$A)=3"</formula>
    </cfRule>
  </conditionalFormatting>
  <conditionalFormatting sqref="C8:C9">
    <cfRule type="expression" dxfId="1" priority="11" stopIfTrue="1">
      <formula>"len($A:$A)=3"</formula>
    </cfRule>
  </conditionalFormatting>
  <conditionalFormatting sqref="C30:C31">
    <cfRule type="expression" dxfId="1" priority="8" stopIfTrue="1">
      <formula>"len($A:$A)=3"</formula>
    </cfRule>
  </conditionalFormatting>
  <conditionalFormatting sqref="C32:C33">
    <cfRule type="expression" dxfId="1" priority="7" stopIfTrue="1">
      <formula>"len($A:$A)=3"</formula>
    </cfRule>
  </conditionalFormatting>
  <conditionalFormatting sqref="C34:C35">
    <cfRule type="expression" dxfId="1" priority="15" stopIfTrue="1">
      <formula>"len($A:$A)=3"</formula>
    </cfRule>
  </conditionalFormatting>
  <conditionalFormatting sqref="A5:A7 A28 A36">
    <cfRule type="expression" dxfId="1" priority="33" stopIfTrue="1">
      <formula>"len($A:$A)=3"</formula>
    </cfRule>
  </conditionalFormatting>
  <conditionalFormatting sqref="B5:B7 C5">
    <cfRule type="expression" dxfId="1" priority="23" stopIfTrue="1">
      <formula>"len($A:$A)=3"</formula>
    </cfRule>
  </conditionalFormatting>
  <conditionalFormatting sqref="B5:B26 C5 C21">
    <cfRule type="expression" dxfId="1" priority="20" stopIfTrue="1">
      <formula>"len($A:$A)=3"</formula>
    </cfRule>
  </conditionalFormatting>
  <conditionalFormatting sqref="C6:C20 C22:C26">
    <cfRule type="expression" dxfId="1" priority="10" stopIfTrue="1">
      <formula>"len($A:$A)=3"</formula>
    </cfRule>
  </conditionalFormatting>
  <conditionalFormatting sqref="B28:B29 C29 B30:C31">
    <cfRule type="expression" dxfId="1" priority="24" stopIfTrue="1">
      <formula>"len($A:$A)=3"</formula>
    </cfRule>
  </conditionalFormatting>
  <conditionalFormatting sqref="C28 C30:C31">
    <cfRule type="expression" dxfId="1" priority="14" stopIfTrue="1">
      <formula>"len($A:$A)=3"</formula>
    </cfRule>
  </conditionalFormatting>
  <conditionalFormatting sqref="A35:A36 A29:A31">
    <cfRule type="expression" dxfId="1" priority="5" stopIfTrue="1">
      <formula>"len($A:$A)=3"</formula>
    </cfRule>
  </conditionalFormatting>
  <conditionalFormatting sqref="B29:C31">
    <cfRule type="expression" dxfId="1" priority="18" stopIfTrue="1">
      <formula>"len($A:$A)=3"</formula>
    </cfRule>
  </conditionalFormatting>
  <conditionalFormatting sqref="A36 A32:C32">
    <cfRule type="expression" dxfId="1" priority="32" stopIfTrue="1">
      <formula>"len($A:$A)=3"</formula>
    </cfRule>
  </conditionalFormatting>
  <conditionalFormatting sqref="B34:B36 C36">
    <cfRule type="expression" dxfId="1" priority="25" stopIfTrue="1">
      <formula>"len($A:$A)=3"</formula>
    </cfRule>
  </conditionalFormatting>
  <conditionalFormatting sqref="B35:B36 C36">
    <cfRule type="expression" dxfId="1" priority="22" stopIfTrue="1">
      <formula>"len($A:$A)=3"</formula>
    </cfRule>
  </conditionalFormatting>
  <printOptions horizontalCentered="1"/>
  <pageMargins left="0.472222222222222" right="0.393055555555556" top="0.747916666666667" bottom="0.747916666666667" header="0.314583333333333" footer="0.314583333333333"/>
  <pageSetup paperSize="9" scale="75" orientation="portrait" horizontalDpi="600"/>
  <headerFooter alignWithMargins="0">
    <oddHeader>&amp;L&amp;"黑体"&amp;22附件1</oddHeader>
    <oddFooter>&amp;C&amp;16- &amp;P -</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workbookViewId="0">
      <selection activeCell="I13" sqref="I13"/>
    </sheetView>
  </sheetViews>
  <sheetFormatPr defaultColWidth="8.88333333333333" defaultRowHeight="13.5" outlineLevelCol="5"/>
  <cols>
    <col min="1" max="1" width="8.88333333333333" style="23"/>
    <col min="2" max="2" width="49.3833333333333" style="23" customWidth="1"/>
    <col min="3" max="3" width="20.6333333333333" style="23" customWidth="1"/>
    <col min="4" max="5" width="20.6333333333333" style="26" customWidth="1"/>
    <col min="6" max="6" width="20.6333333333333" style="23" customWidth="1"/>
    <col min="7" max="16384" width="8.88333333333333" style="23"/>
  </cols>
  <sheetData>
    <row r="1" s="23" customFormat="1" spans="1:5">
      <c r="A1" s="41"/>
      <c r="D1" s="26"/>
      <c r="E1" s="26"/>
    </row>
    <row r="2" s="23" customFormat="1" ht="45" customHeight="1" spans="1:6">
      <c r="A2" s="27" t="s">
        <v>790</v>
      </c>
      <c r="B2" s="27"/>
      <c r="C2" s="27"/>
      <c r="D2" s="42"/>
      <c r="E2" s="42"/>
      <c r="F2" s="27"/>
    </row>
    <row r="3" s="24" customFormat="1" ht="18" customHeight="1" spans="2:6">
      <c r="B3" s="43" t="s">
        <v>707</v>
      </c>
      <c r="C3" s="44"/>
      <c r="D3" s="45"/>
      <c r="E3" s="45"/>
      <c r="F3" s="44"/>
    </row>
    <row r="4" s="24" customFormat="1" ht="30" customHeight="1" spans="1:6">
      <c r="A4" s="32" t="s">
        <v>4</v>
      </c>
      <c r="B4" s="32"/>
      <c r="C4" s="33" t="s">
        <v>713</v>
      </c>
      <c r="D4" s="34" t="s">
        <v>760</v>
      </c>
      <c r="E4" s="34" t="s">
        <v>761</v>
      </c>
      <c r="F4" s="33" t="s">
        <v>791</v>
      </c>
    </row>
    <row r="5" s="24" customFormat="1" ht="30" customHeight="1" spans="1:6">
      <c r="A5" s="46" t="s">
        <v>792</v>
      </c>
      <c r="B5" s="46"/>
      <c r="C5" s="47" t="s">
        <v>714</v>
      </c>
      <c r="D5" s="48">
        <v>32.15</v>
      </c>
      <c r="E5" s="48">
        <v>32.15</v>
      </c>
      <c r="F5" s="49"/>
    </row>
    <row r="6" s="24" customFormat="1" ht="30" customHeight="1" spans="1:6">
      <c r="A6" s="50" t="s">
        <v>793</v>
      </c>
      <c r="B6" s="50"/>
      <c r="C6" s="47" t="s">
        <v>715</v>
      </c>
      <c r="D6" s="48">
        <v>11.58</v>
      </c>
      <c r="E6" s="48">
        <v>11.58</v>
      </c>
      <c r="F6" s="49"/>
    </row>
    <row r="7" s="24" customFormat="1" ht="30" customHeight="1" spans="1:6">
      <c r="A7" s="50" t="s">
        <v>794</v>
      </c>
      <c r="B7" s="50"/>
      <c r="C7" s="47" t="s">
        <v>716</v>
      </c>
      <c r="D7" s="48">
        <v>20.57</v>
      </c>
      <c r="E7" s="48">
        <v>20.57</v>
      </c>
      <c r="F7" s="49"/>
    </row>
    <row r="8" s="24" customFormat="1" ht="30" customHeight="1" spans="1:6">
      <c r="A8" s="51" t="s">
        <v>795</v>
      </c>
      <c r="B8" s="51"/>
      <c r="C8" s="47" t="s">
        <v>717</v>
      </c>
      <c r="D8" s="48"/>
      <c r="E8" s="48"/>
      <c r="F8" s="49"/>
    </row>
    <row r="9" s="24" customFormat="1" ht="30" customHeight="1" spans="1:6">
      <c r="A9" s="50" t="s">
        <v>793</v>
      </c>
      <c r="B9" s="50"/>
      <c r="C9" s="47" t="s">
        <v>718</v>
      </c>
      <c r="D9" s="48"/>
      <c r="E9" s="48"/>
      <c r="F9" s="49"/>
    </row>
    <row r="10" s="24" customFormat="1" ht="30" customHeight="1" spans="1:6">
      <c r="A10" s="50" t="s">
        <v>794</v>
      </c>
      <c r="B10" s="50"/>
      <c r="C10" s="47" t="s">
        <v>719</v>
      </c>
      <c r="D10" s="48"/>
      <c r="E10" s="48"/>
      <c r="F10" s="49"/>
    </row>
    <row r="11" s="25" customFormat="1" ht="41" customHeight="1" spans="1:6">
      <c r="A11" s="38" t="s">
        <v>796</v>
      </c>
      <c r="B11" s="38"/>
      <c r="C11" s="38"/>
      <c r="D11" s="39"/>
      <c r="E11" s="39"/>
      <c r="F11" s="38"/>
    </row>
    <row r="14" s="23" customFormat="1" ht="19.5" spans="1:5">
      <c r="A14" s="52"/>
      <c r="D14" s="26"/>
      <c r="E14" s="26"/>
    </row>
    <row r="15" s="23" customFormat="1" ht="19" customHeight="1" spans="1:5">
      <c r="A15" s="53"/>
      <c r="D15" s="26"/>
      <c r="E15" s="26"/>
    </row>
    <row r="16" s="23" customFormat="1" ht="29" customHeight="1" spans="4:5">
      <c r="D16" s="26"/>
      <c r="E16" s="26"/>
    </row>
    <row r="17" s="23" customFormat="1" ht="29" customHeight="1" spans="4:5">
      <c r="D17" s="26"/>
      <c r="E17" s="26"/>
    </row>
    <row r="18" s="23" customFormat="1" ht="29" customHeight="1" spans="4:5">
      <c r="D18" s="26"/>
      <c r="E18" s="26"/>
    </row>
    <row r="19" s="23" customFormat="1" ht="29" customHeight="1" spans="4:5">
      <c r="D19" s="26"/>
      <c r="E19" s="26"/>
    </row>
    <row r="20" s="23" customFormat="1" ht="30" customHeight="1" spans="1:5">
      <c r="A20" s="53"/>
      <c r="D20" s="26"/>
      <c r="E20" s="26"/>
    </row>
  </sheetData>
  <mergeCells count="9">
    <mergeCell ref="A2:F2"/>
    <mergeCell ref="B3:F3"/>
    <mergeCell ref="A4:B4"/>
    <mergeCell ref="A6:B6"/>
    <mergeCell ref="A7:B7"/>
    <mergeCell ref="A8:B8"/>
    <mergeCell ref="A9:B9"/>
    <mergeCell ref="A10:B10"/>
    <mergeCell ref="A11:F11"/>
  </mergeCells>
  <printOptions horizontalCentered="1"/>
  <pageMargins left="0.709027777777778" right="0.709027777777778" top="1.10138888888889" bottom="0.75" header="0.309027777777778" footer="0.309027777777778"/>
  <pageSetup paperSize="9" scale="95" fitToHeight="200" orientation="landscape" horizontalDpi="600" verticalDpi="600"/>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5"/>
  <sheetViews>
    <sheetView workbookViewId="0">
      <selection activeCell="E8" sqref="E8"/>
    </sheetView>
  </sheetViews>
  <sheetFormatPr defaultColWidth="8.88333333333333" defaultRowHeight="13.5" outlineLevelCol="5"/>
  <cols>
    <col min="1" max="1" width="8.88333333333333" style="23"/>
    <col min="2" max="5" width="24.2166666666667" style="23" customWidth="1"/>
    <col min="6" max="6" width="24.2166666666667" style="26" customWidth="1"/>
    <col min="7" max="16384" width="8.88333333333333" style="23"/>
  </cols>
  <sheetData>
    <row r="1" s="23" customFormat="1" ht="24" customHeight="1" spans="6:6">
      <c r="F1" s="26"/>
    </row>
    <row r="2" s="23" customFormat="1" ht="27" spans="1:6">
      <c r="A2" s="27" t="s">
        <v>797</v>
      </c>
      <c r="B2" s="28"/>
      <c r="C2" s="28"/>
      <c r="D2" s="28"/>
      <c r="E2" s="28"/>
      <c r="F2" s="29"/>
    </row>
    <row r="3" s="23" customFormat="1" ht="23" customHeight="1" spans="1:6">
      <c r="A3" s="30" t="s">
        <v>707</v>
      </c>
      <c r="B3" s="30"/>
      <c r="C3" s="30"/>
      <c r="D3" s="30"/>
      <c r="E3" s="30"/>
      <c r="F3" s="31"/>
    </row>
    <row r="4" s="24" customFormat="1" ht="30" customHeight="1" spans="1:6">
      <c r="A4" s="32" t="s">
        <v>798</v>
      </c>
      <c r="B4" s="33" t="s">
        <v>672</v>
      </c>
      <c r="C4" s="33" t="s">
        <v>799</v>
      </c>
      <c r="D4" s="33" t="s">
        <v>800</v>
      </c>
      <c r="E4" s="33" t="s">
        <v>801</v>
      </c>
      <c r="F4" s="34" t="s">
        <v>802</v>
      </c>
    </row>
    <row r="5" s="24" customFormat="1" ht="45" customHeight="1" spans="1:6">
      <c r="A5" s="35">
        <v>1</v>
      </c>
      <c r="B5" s="36"/>
      <c r="C5" s="36"/>
      <c r="D5" s="36"/>
      <c r="E5" s="36"/>
      <c r="F5" s="37"/>
    </row>
    <row r="6" s="24" customFormat="1" ht="45" customHeight="1" spans="1:6">
      <c r="A6" s="35">
        <v>2</v>
      </c>
      <c r="B6" s="36"/>
      <c r="C6" s="36"/>
      <c r="D6" s="36"/>
      <c r="E6" s="36"/>
      <c r="F6" s="37"/>
    </row>
    <row r="7" s="24" customFormat="1" ht="45" customHeight="1" spans="1:6">
      <c r="A7" s="35">
        <v>3</v>
      </c>
      <c r="B7" s="36"/>
      <c r="C7" s="36"/>
      <c r="D7" s="36"/>
      <c r="E7" s="36"/>
      <c r="F7" s="37"/>
    </row>
    <row r="8" s="24" customFormat="1" ht="45" customHeight="1" spans="1:6">
      <c r="A8" s="35">
        <v>4</v>
      </c>
      <c r="B8" s="36"/>
      <c r="C8" s="36"/>
      <c r="D8" s="36"/>
      <c r="E8" s="36"/>
      <c r="F8" s="37"/>
    </row>
    <row r="9" s="24" customFormat="1" ht="45" customHeight="1" spans="1:6">
      <c r="A9" s="35">
        <v>5</v>
      </c>
      <c r="B9" s="36"/>
      <c r="C9" s="36"/>
      <c r="D9" s="36"/>
      <c r="E9" s="36"/>
      <c r="F9" s="37"/>
    </row>
    <row r="10" s="24" customFormat="1" ht="45" customHeight="1" spans="1:6">
      <c r="A10" s="35">
        <v>6</v>
      </c>
      <c r="B10" s="36"/>
      <c r="C10" s="36"/>
      <c r="D10" s="36"/>
      <c r="E10" s="36"/>
      <c r="F10" s="37"/>
    </row>
    <row r="11" s="24" customFormat="1" ht="45" customHeight="1" spans="1:6">
      <c r="A11" s="35">
        <v>7</v>
      </c>
      <c r="B11" s="36"/>
      <c r="C11" s="36"/>
      <c r="D11" s="36"/>
      <c r="E11" s="36"/>
      <c r="F11" s="37"/>
    </row>
    <row r="12" s="24" customFormat="1" ht="45" customHeight="1" spans="1:6">
      <c r="A12" s="35">
        <v>8</v>
      </c>
      <c r="B12" s="36"/>
      <c r="C12" s="36"/>
      <c r="D12" s="36"/>
      <c r="E12" s="36"/>
      <c r="F12" s="37"/>
    </row>
    <row r="13" s="24" customFormat="1" ht="45" customHeight="1" spans="1:6">
      <c r="A13" s="35">
        <v>9</v>
      </c>
      <c r="B13" s="36"/>
      <c r="C13" s="36"/>
      <c r="D13" s="36"/>
      <c r="E13" s="36"/>
      <c r="F13" s="37"/>
    </row>
    <row r="14" s="25" customFormat="1" ht="33" customHeight="1" spans="1:6">
      <c r="A14" s="38" t="s">
        <v>803</v>
      </c>
      <c r="B14" s="38"/>
      <c r="C14" s="38"/>
      <c r="D14" s="38"/>
      <c r="E14" s="38"/>
      <c r="F14" s="39"/>
    </row>
    <row r="15" spans="1:3">
      <c r="A15" s="40" t="s">
        <v>493</v>
      </c>
      <c r="B15" s="40"/>
      <c r="C15" s="40"/>
    </row>
  </sheetData>
  <mergeCells count="4">
    <mergeCell ref="A2:F2"/>
    <mergeCell ref="A3:F3"/>
    <mergeCell ref="A14:F14"/>
    <mergeCell ref="A15:C15"/>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2">
    <pageSetUpPr fitToPage="1"/>
  </sheetPr>
  <dimension ref="A2:J11"/>
  <sheetViews>
    <sheetView tabSelected="1" topLeftCell="A4" workbookViewId="0">
      <selection activeCell="B10" sqref="B10"/>
    </sheetView>
  </sheetViews>
  <sheetFormatPr defaultColWidth="8" defaultRowHeight="12"/>
  <cols>
    <col min="1" max="1" width="25.3833333333333" style="11"/>
    <col min="2" max="2" width="34.875" style="11" customWidth="1"/>
    <col min="3" max="4" width="20.6333333333333" style="13" customWidth="1"/>
    <col min="5" max="5" width="20.6333333333333" style="11" customWidth="1"/>
    <col min="6" max="6" width="14.3333333333333" style="11" customWidth="1"/>
    <col min="7" max="7" width="20.6333333333333" style="13" customWidth="1"/>
    <col min="8" max="9" width="13.3333333333333" style="13" customWidth="1"/>
    <col min="10" max="10" width="39" style="11" customWidth="1"/>
    <col min="11" max="16384" width="8" style="11"/>
  </cols>
  <sheetData>
    <row r="2" s="11" customFormat="1" ht="39" customHeight="1" spans="1:10">
      <c r="A2" s="14" t="s">
        <v>804</v>
      </c>
      <c r="B2" s="14"/>
      <c r="C2" s="14"/>
      <c r="D2" s="14"/>
      <c r="E2" s="14"/>
      <c r="F2" s="14"/>
      <c r="G2" s="14"/>
      <c r="H2" s="14"/>
      <c r="I2" s="14"/>
      <c r="J2" s="14"/>
    </row>
    <row r="3" s="11" customFormat="1" ht="23" customHeight="1" spans="1:9">
      <c r="A3" s="15"/>
      <c r="C3" s="13"/>
      <c r="D3" s="13"/>
      <c r="G3" s="13"/>
      <c r="H3" s="13"/>
      <c r="I3" s="13"/>
    </row>
    <row r="4" s="12" customFormat="1" ht="44.25" customHeight="1" spans="1:10">
      <c r="A4" s="16" t="s">
        <v>805</v>
      </c>
      <c r="B4" s="16" t="s">
        <v>806</v>
      </c>
      <c r="C4" s="16" t="s">
        <v>807</v>
      </c>
      <c r="D4" s="16" t="s">
        <v>808</v>
      </c>
      <c r="E4" s="16" t="s">
        <v>809</v>
      </c>
      <c r="F4" s="16" t="s">
        <v>810</v>
      </c>
      <c r="G4" s="16" t="s">
        <v>811</v>
      </c>
      <c r="H4" s="16" t="s">
        <v>812</v>
      </c>
      <c r="I4" s="16" t="s">
        <v>813</v>
      </c>
      <c r="J4" s="16" t="s">
        <v>814</v>
      </c>
    </row>
    <row r="5" s="11" customFormat="1" ht="18.75" spans="1:10">
      <c r="A5" s="17">
        <v>1</v>
      </c>
      <c r="B5" s="17">
        <v>2</v>
      </c>
      <c r="C5" s="17">
        <v>3</v>
      </c>
      <c r="D5" s="17">
        <v>4</v>
      </c>
      <c r="E5" s="17">
        <v>5</v>
      </c>
      <c r="F5" s="17">
        <v>6</v>
      </c>
      <c r="G5" s="17">
        <v>7</v>
      </c>
      <c r="H5" s="17">
        <v>8</v>
      </c>
      <c r="I5" s="17">
        <v>9</v>
      </c>
      <c r="J5" s="17">
        <v>10</v>
      </c>
    </row>
    <row r="6" s="11" customFormat="1" ht="81" customHeight="1" spans="1:10">
      <c r="A6" s="18" t="s">
        <v>815</v>
      </c>
      <c r="B6" s="18" t="s">
        <v>816</v>
      </c>
      <c r="C6" s="19" t="s">
        <v>817</v>
      </c>
      <c r="D6" s="19" t="s">
        <v>818</v>
      </c>
      <c r="E6" s="19" t="s">
        <v>819</v>
      </c>
      <c r="F6" s="19" t="s">
        <v>820</v>
      </c>
      <c r="G6" s="19">
        <v>7531</v>
      </c>
      <c r="H6" s="20" t="s">
        <v>821</v>
      </c>
      <c r="I6" s="20" t="s">
        <v>822</v>
      </c>
      <c r="J6" s="19" t="s">
        <v>823</v>
      </c>
    </row>
    <row r="7" s="11" customFormat="1" ht="89" customHeight="1" spans="1:10">
      <c r="A7" s="18" t="s">
        <v>824</v>
      </c>
      <c r="B7" s="18" t="s">
        <v>825</v>
      </c>
      <c r="C7" s="19" t="s">
        <v>817</v>
      </c>
      <c r="D7" s="19" t="s">
        <v>818</v>
      </c>
      <c r="E7" s="19" t="s">
        <v>826</v>
      </c>
      <c r="F7" s="19" t="s">
        <v>820</v>
      </c>
      <c r="G7" s="19">
        <v>400</v>
      </c>
      <c r="H7" s="20" t="s">
        <v>821</v>
      </c>
      <c r="I7" s="20" t="s">
        <v>822</v>
      </c>
      <c r="J7" s="19" t="s">
        <v>827</v>
      </c>
    </row>
    <row r="8" ht="75" customHeight="1" spans="1:10">
      <c r="A8" s="18" t="s">
        <v>828</v>
      </c>
      <c r="B8" s="18" t="s">
        <v>829</v>
      </c>
      <c r="C8" s="19" t="s">
        <v>817</v>
      </c>
      <c r="D8" s="19" t="s">
        <v>818</v>
      </c>
      <c r="E8" s="19" t="s">
        <v>830</v>
      </c>
      <c r="F8" s="19" t="s">
        <v>820</v>
      </c>
      <c r="G8" s="19">
        <v>58</v>
      </c>
      <c r="H8" s="20" t="s">
        <v>821</v>
      </c>
      <c r="I8" s="20" t="s">
        <v>822</v>
      </c>
      <c r="J8" s="19" t="s">
        <v>831</v>
      </c>
    </row>
    <row r="9" ht="75" customHeight="1" spans="1:10">
      <c r="A9" s="18" t="s">
        <v>832</v>
      </c>
      <c r="B9" s="18" t="s">
        <v>833</v>
      </c>
      <c r="C9" s="19" t="s">
        <v>817</v>
      </c>
      <c r="D9" s="19" t="s">
        <v>818</v>
      </c>
      <c r="E9" s="19" t="s">
        <v>834</v>
      </c>
      <c r="F9" s="19" t="s">
        <v>820</v>
      </c>
      <c r="G9" s="21">
        <v>84</v>
      </c>
      <c r="H9" s="20" t="s">
        <v>821</v>
      </c>
      <c r="I9" s="20" t="s">
        <v>822</v>
      </c>
      <c r="J9" s="22" t="s">
        <v>833</v>
      </c>
    </row>
    <row r="10" ht="90" customHeight="1" spans="1:10">
      <c r="A10" s="18" t="s">
        <v>835</v>
      </c>
      <c r="B10" s="19" t="s">
        <v>836</v>
      </c>
      <c r="C10" s="19" t="s">
        <v>817</v>
      </c>
      <c r="D10" s="19" t="s">
        <v>818</v>
      </c>
      <c r="E10" s="19" t="s">
        <v>837</v>
      </c>
      <c r="F10" s="19" t="s">
        <v>820</v>
      </c>
      <c r="G10" s="19">
        <v>40</v>
      </c>
      <c r="H10" s="20" t="s">
        <v>821</v>
      </c>
      <c r="I10" s="20" t="s">
        <v>822</v>
      </c>
      <c r="J10" s="19" t="s">
        <v>838</v>
      </c>
    </row>
    <row r="11" ht="52" customHeight="1" spans="1:10">
      <c r="A11" s="18" t="s">
        <v>839</v>
      </c>
      <c r="B11" s="19" t="s">
        <v>840</v>
      </c>
      <c r="C11" s="19" t="s">
        <v>817</v>
      </c>
      <c r="D11" s="19" t="s">
        <v>818</v>
      </c>
      <c r="E11" s="19" t="s">
        <v>841</v>
      </c>
      <c r="F11" s="19" t="s">
        <v>820</v>
      </c>
      <c r="G11" s="19">
        <v>35</v>
      </c>
      <c r="H11" s="20" t="s">
        <v>821</v>
      </c>
      <c r="I11" s="20" t="s">
        <v>822</v>
      </c>
      <c r="J11" s="19" t="s">
        <v>842</v>
      </c>
    </row>
  </sheetData>
  <mergeCells count="1">
    <mergeCell ref="A2:J2"/>
  </mergeCells>
  <pageMargins left="0.75" right="0.75" top="1" bottom="1" header="0.509027777777778" footer="0.509027777777778"/>
  <pageSetup paperSize="9" scale="59" orientation="landscape"/>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3"/>
  <dimension ref="A1:B12"/>
  <sheetViews>
    <sheetView topLeftCell="A10" workbookViewId="0">
      <selection activeCell="A4" sqref="A4"/>
    </sheetView>
  </sheetViews>
  <sheetFormatPr defaultColWidth="9" defaultRowHeight="13.5" outlineLevelCol="1"/>
  <cols>
    <col min="1" max="1" width="23" style="1" customWidth="1"/>
    <col min="2" max="2" width="103.133333333333" style="2" customWidth="1"/>
    <col min="3" max="16384" width="9" style="2"/>
  </cols>
  <sheetData>
    <row r="1" ht="32" customHeight="1" spans="1:2">
      <c r="A1" s="3" t="s">
        <v>843</v>
      </c>
      <c r="B1" s="4"/>
    </row>
    <row r="3" ht="40" customHeight="1" spans="1:2">
      <c r="A3" s="5" t="s">
        <v>844</v>
      </c>
      <c r="B3" s="6" t="s">
        <v>845</v>
      </c>
    </row>
    <row r="4" ht="285" customHeight="1" spans="1:2">
      <c r="A4" s="7" t="s">
        <v>497</v>
      </c>
      <c r="B4" s="8" t="s">
        <v>846</v>
      </c>
    </row>
    <row r="5" ht="27" customHeight="1" spans="1:2">
      <c r="A5" s="7" t="s">
        <v>847</v>
      </c>
      <c r="B5" s="7" t="s">
        <v>848</v>
      </c>
    </row>
    <row r="6" ht="52" customHeight="1" spans="1:2">
      <c r="A6" s="7" t="s">
        <v>849</v>
      </c>
      <c r="B6" s="9" t="s">
        <v>850</v>
      </c>
    </row>
    <row r="7" ht="87" customHeight="1" spans="1:2">
      <c r="A7" s="7" t="s">
        <v>851</v>
      </c>
      <c r="B7" s="9" t="s">
        <v>852</v>
      </c>
    </row>
    <row r="8" ht="59" customHeight="1" spans="1:2">
      <c r="A8" s="7" t="s">
        <v>853</v>
      </c>
      <c r="B8" s="9" t="s">
        <v>854</v>
      </c>
    </row>
    <row r="9" ht="86" customHeight="1" spans="1:2">
      <c r="A9" s="10" t="s">
        <v>855</v>
      </c>
      <c r="B9" s="9" t="s">
        <v>856</v>
      </c>
    </row>
    <row r="10" ht="135" customHeight="1" spans="1:2">
      <c r="A10" s="7" t="s">
        <v>857</v>
      </c>
      <c r="B10" s="9" t="s">
        <v>858</v>
      </c>
    </row>
    <row r="11" ht="93" customHeight="1" spans="1:2">
      <c r="A11" s="7" t="s">
        <v>859</v>
      </c>
      <c r="B11" s="9" t="s">
        <v>860</v>
      </c>
    </row>
    <row r="12" ht="87" customHeight="1" spans="1:2">
      <c r="A12" s="7" t="s">
        <v>861</v>
      </c>
      <c r="B12" s="9" t="s">
        <v>862</v>
      </c>
    </row>
  </sheetData>
  <mergeCells count="1">
    <mergeCell ref="A1:B1"/>
  </mergeCells>
  <conditionalFormatting sqref="A4">
    <cfRule type="expression" dxfId="1" priority="11" stopIfTrue="1">
      <formula>"len($A:$A)=3"</formula>
    </cfRule>
  </conditionalFormatting>
  <conditionalFormatting sqref="A5">
    <cfRule type="expression" dxfId="1" priority="10" stopIfTrue="1">
      <formula>"len($A:$A)=3"</formula>
    </cfRule>
  </conditionalFormatting>
  <conditionalFormatting sqref="B5">
    <cfRule type="expression" dxfId="1" priority="2" stopIfTrue="1">
      <formula>"len($A:$A)=3"</formula>
    </cfRule>
  </conditionalFormatting>
  <conditionalFormatting sqref="A6">
    <cfRule type="expression" dxfId="1" priority="9" stopIfTrue="1">
      <formula>"len($A:$A)=3"</formula>
    </cfRule>
  </conditionalFormatting>
  <conditionalFormatting sqref="A7">
    <cfRule type="expression" dxfId="1" priority="8" stopIfTrue="1">
      <formula>"len($A:$A)=3"</formula>
    </cfRule>
  </conditionalFormatting>
  <conditionalFormatting sqref="A8">
    <cfRule type="expression" dxfId="1" priority="7" stopIfTrue="1">
      <formula>"len($A:$A)=3"</formula>
    </cfRule>
  </conditionalFormatting>
  <conditionalFormatting sqref="A9">
    <cfRule type="expression" dxfId="1" priority="6" stopIfTrue="1">
      <formula>"len($A:$A)=3"</formula>
    </cfRule>
  </conditionalFormatting>
  <conditionalFormatting sqref="A10">
    <cfRule type="expression" dxfId="1" priority="5" stopIfTrue="1">
      <formula>"len($A:$A)=3"</formula>
    </cfRule>
  </conditionalFormatting>
  <conditionalFormatting sqref="A11">
    <cfRule type="expression" dxfId="1" priority="4" stopIfTrue="1">
      <formula>"len($A:$A)=3"</formula>
    </cfRule>
  </conditionalFormatting>
  <conditionalFormatting sqref="A12">
    <cfRule type="expression" dxfId="1" priority="3" stopIfTrue="1">
      <formula>"len($A:$A)=3"</formula>
    </cfRule>
  </conditionalFormatting>
  <hyperlinks>
    <hyperlink ref="B6" r:id="rId1" display="健全以绩效为导向的预算分配体系，开展部门重点项目绩效运行监控，对重大政策、重大项目开展全生命周期跟踪评价，完善预算安排与绩效结果挂钩的激励约束机制，以最小化的财政投入实现最优化的社会资源配置。" tooltip="https://wenwen.sogou.com/s/?w=%E8%B4%A2%E6%94%BF%E9%A2%84%E7%AE%97%E7%BB%A9%E6%95%88%E7%AE%A1%E7%90%86&amp;ch=ww.xqy.chain"/>
  </hyperlinks>
  <pageMargins left="0.75" right="0.75" top="1" bottom="1" header="0.509027777777778" footer="0.509027777777778"/>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441"/>
  <sheetViews>
    <sheetView showGridLines="0" showZeros="0" view="pageBreakPreview" zoomScale="90" zoomScaleNormal="90" workbookViewId="0">
      <pane ySplit="3" topLeftCell="A4" activePane="bottomLeft" state="frozen"/>
      <selection/>
      <selection pane="bottomLeft" activeCell="B9" sqref="B9"/>
    </sheetView>
  </sheetViews>
  <sheetFormatPr defaultColWidth="9" defaultRowHeight="14.25" outlineLevelCol="3"/>
  <cols>
    <col min="1" max="1" width="34.4416666666667" style="127" customWidth="1"/>
    <col min="2" max="3" width="20.6333333333333" style="127" customWidth="1"/>
    <col min="4" max="4" width="20.6333333333333" style="314" customWidth="1"/>
    <col min="5" max="16384" width="9" style="191"/>
  </cols>
  <sheetData>
    <row r="1" ht="45" customHeight="1" spans="1:4">
      <c r="A1" s="241" t="s">
        <v>99</v>
      </c>
      <c r="B1" s="241"/>
      <c r="C1" s="241"/>
      <c r="D1" s="315"/>
    </row>
    <row r="2" ht="18.95" customHeight="1" spans="1:4">
      <c r="A2" s="316"/>
      <c r="B2" s="243"/>
      <c r="D2" s="317" t="s">
        <v>2</v>
      </c>
    </row>
    <row r="3" s="312" customFormat="1" ht="34" customHeight="1" spans="1:4">
      <c r="A3" s="318" t="s">
        <v>4</v>
      </c>
      <c r="B3" s="90" t="s">
        <v>5</v>
      </c>
      <c r="C3" s="90" t="s">
        <v>6</v>
      </c>
      <c r="D3" s="319" t="s">
        <v>7</v>
      </c>
    </row>
    <row r="4" ht="34" customHeight="1" spans="1:4">
      <c r="A4" s="320" t="s">
        <v>100</v>
      </c>
      <c r="B4" s="321">
        <v>21447</v>
      </c>
      <c r="C4" s="321">
        <v>16241</v>
      </c>
      <c r="D4" s="322">
        <f>(C4-B4)/B4</f>
        <v>-0.243</v>
      </c>
    </row>
    <row r="5" ht="34" customHeight="1" spans="1:4">
      <c r="A5" s="320" t="s">
        <v>101</v>
      </c>
      <c r="B5" s="321">
        <v>1382</v>
      </c>
      <c r="C5" s="321">
        <v>1079</v>
      </c>
      <c r="D5" s="322">
        <f t="shared" ref="D5:D31" si="0">(C5-B5)/B5</f>
        <v>-0.219</v>
      </c>
    </row>
    <row r="6" ht="34" customHeight="1" spans="1:4">
      <c r="A6" s="323" t="s">
        <v>102</v>
      </c>
      <c r="B6" s="324">
        <v>1153</v>
      </c>
      <c r="C6" s="324">
        <v>926</v>
      </c>
      <c r="D6" s="322">
        <f t="shared" si="0"/>
        <v>-0.197</v>
      </c>
    </row>
    <row r="7" ht="34" customHeight="1" spans="1:4">
      <c r="A7" s="323" t="s">
        <v>103</v>
      </c>
      <c r="B7" s="324">
        <v>53</v>
      </c>
      <c r="C7" s="324">
        <v>0</v>
      </c>
      <c r="D7" s="322">
        <f t="shared" si="0"/>
        <v>-1</v>
      </c>
    </row>
    <row r="8" ht="34" customHeight="1" spans="1:4">
      <c r="A8" s="323" t="s">
        <v>104</v>
      </c>
      <c r="B8" s="324">
        <v>48</v>
      </c>
      <c r="C8" s="324">
        <v>40</v>
      </c>
      <c r="D8" s="322">
        <f t="shared" si="0"/>
        <v>-0.167</v>
      </c>
    </row>
    <row r="9" ht="34" customHeight="1" spans="1:4">
      <c r="A9" s="323" t="s">
        <v>105</v>
      </c>
      <c r="B9" s="324">
        <v>128</v>
      </c>
      <c r="C9" s="324">
        <v>113</v>
      </c>
      <c r="D9" s="322">
        <f t="shared" si="0"/>
        <v>-0.117</v>
      </c>
    </row>
    <row r="10" ht="34" customHeight="1" spans="1:4">
      <c r="A10" s="320" t="s">
        <v>106</v>
      </c>
      <c r="B10" s="321">
        <v>892</v>
      </c>
      <c r="C10" s="321">
        <v>763</v>
      </c>
      <c r="D10" s="322">
        <f t="shared" si="0"/>
        <v>-0.145</v>
      </c>
    </row>
    <row r="11" ht="34" customHeight="1" spans="1:4">
      <c r="A11" s="323" t="s">
        <v>102</v>
      </c>
      <c r="B11" s="324">
        <v>810</v>
      </c>
      <c r="C11" s="324">
        <v>688</v>
      </c>
      <c r="D11" s="322">
        <f t="shared" si="0"/>
        <v>-0.151</v>
      </c>
    </row>
    <row r="12" ht="34" customHeight="1" spans="1:4">
      <c r="A12" s="323" t="s">
        <v>103</v>
      </c>
      <c r="B12" s="324">
        <v>11</v>
      </c>
      <c r="C12" s="324">
        <v>0</v>
      </c>
      <c r="D12" s="322">
        <f t="shared" si="0"/>
        <v>-1</v>
      </c>
    </row>
    <row r="13" ht="34" customHeight="1" spans="1:4">
      <c r="A13" s="323" t="s">
        <v>107</v>
      </c>
      <c r="B13" s="324">
        <v>31</v>
      </c>
      <c r="C13" s="324">
        <v>35</v>
      </c>
      <c r="D13" s="322">
        <f t="shared" si="0"/>
        <v>0.129</v>
      </c>
    </row>
    <row r="14" ht="34" customHeight="1" spans="1:4">
      <c r="A14" s="323" t="s">
        <v>108</v>
      </c>
      <c r="B14" s="324">
        <v>40</v>
      </c>
      <c r="C14" s="324">
        <v>40</v>
      </c>
      <c r="D14" s="322">
        <f t="shared" si="0"/>
        <v>0</v>
      </c>
    </row>
    <row r="15" ht="34" customHeight="1" spans="1:4">
      <c r="A15" s="320" t="s">
        <v>109</v>
      </c>
      <c r="B15" s="321">
        <v>6259</v>
      </c>
      <c r="C15" s="321">
        <v>4848</v>
      </c>
      <c r="D15" s="322">
        <f t="shared" si="0"/>
        <v>-0.225</v>
      </c>
    </row>
    <row r="16" ht="34" customHeight="1" spans="1:4">
      <c r="A16" s="323" t="s">
        <v>102</v>
      </c>
      <c r="B16" s="324">
        <v>5553</v>
      </c>
      <c r="C16" s="324">
        <v>4630</v>
      </c>
      <c r="D16" s="322">
        <f t="shared" si="0"/>
        <v>-0.166</v>
      </c>
    </row>
    <row r="17" ht="34" customHeight="1" spans="1:4">
      <c r="A17" s="323" t="s">
        <v>103</v>
      </c>
      <c r="B17" s="324">
        <v>639</v>
      </c>
      <c r="C17" s="324">
        <v>170</v>
      </c>
      <c r="D17" s="322">
        <f t="shared" si="0"/>
        <v>-0.734</v>
      </c>
    </row>
    <row r="18" ht="34" customHeight="1" spans="1:4">
      <c r="A18" s="323" t="s">
        <v>110</v>
      </c>
      <c r="B18" s="324">
        <v>67</v>
      </c>
      <c r="C18" s="324">
        <v>48</v>
      </c>
      <c r="D18" s="322">
        <f t="shared" si="0"/>
        <v>-0.284</v>
      </c>
    </row>
    <row r="19" ht="34" customHeight="1" spans="1:4">
      <c r="A19" s="320" t="s">
        <v>111</v>
      </c>
      <c r="B19" s="321">
        <v>1430</v>
      </c>
      <c r="C19" s="321">
        <v>1015</v>
      </c>
      <c r="D19" s="322">
        <f t="shared" si="0"/>
        <v>-0.29</v>
      </c>
    </row>
    <row r="20" ht="34" customHeight="1" spans="1:4">
      <c r="A20" s="323" t="s">
        <v>102</v>
      </c>
      <c r="B20" s="324">
        <v>1041</v>
      </c>
      <c r="C20" s="324">
        <v>952</v>
      </c>
      <c r="D20" s="322">
        <f t="shared" si="0"/>
        <v>-0.085</v>
      </c>
    </row>
    <row r="21" ht="34" customHeight="1" spans="1:4">
      <c r="A21" s="323" t="s">
        <v>103</v>
      </c>
      <c r="B21" s="324">
        <v>373</v>
      </c>
      <c r="C21" s="324">
        <v>54</v>
      </c>
      <c r="D21" s="322">
        <f t="shared" si="0"/>
        <v>-0.855</v>
      </c>
    </row>
    <row r="22" ht="34" customHeight="1" spans="1:4">
      <c r="A22" s="325" t="s">
        <v>112</v>
      </c>
      <c r="B22" s="324">
        <v>16</v>
      </c>
      <c r="C22" s="324">
        <v>9</v>
      </c>
      <c r="D22" s="322">
        <f t="shared" si="0"/>
        <v>-0.438</v>
      </c>
    </row>
    <row r="23" ht="34" customHeight="1" spans="1:4">
      <c r="A23" s="320" t="s">
        <v>113</v>
      </c>
      <c r="B23" s="321">
        <v>437</v>
      </c>
      <c r="C23" s="321">
        <v>342</v>
      </c>
      <c r="D23" s="322">
        <f t="shared" si="0"/>
        <v>-0.217</v>
      </c>
    </row>
    <row r="24" ht="34" customHeight="1" spans="1:4">
      <c r="A24" s="323" t="s">
        <v>102</v>
      </c>
      <c r="B24" s="324">
        <v>325</v>
      </c>
      <c r="C24" s="324">
        <v>270</v>
      </c>
      <c r="D24" s="322">
        <f t="shared" si="0"/>
        <v>-0.169</v>
      </c>
    </row>
    <row r="25" ht="34" customHeight="1" spans="1:4">
      <c r="A25" s="325" t="s">
        <v>114</v>
      </c>
      <c r="B25" s="324">
        <v>0</v>
      </c>
      <c r="C25" s="324">
        <v>60</v>
      </c>
      <c r="D25" s="322" t="e">
        <f t="shared" si="0"/>
        <v>#DIV/0!</v>
      </c>
    </row>
    <row r="26" ht="34" customHeight="1" spans="1:4">
      <c r="A26" s="323" t="s">
        <v>115</v>
      </c>
      <c r="B26" s="324">
        <v>83</v>
      </c>
      <c r="C26" s="324">
        <v>0</v>
      </c>
      <c r="D26" s="322">
        <f t="shared" si="0"/>
        <v>-1</v>
      </c>
    </row>
    <row r="27" ht="34" customHeight="1" spans="1:4">
      <c r="A27" s="323" t="s">
        <v>116</v>
      </c>
      <c r="B27" s="324">
        <v>29</v>
      </c>
      <c r="C27" s="324">
        <v>12</v>
      </c>
      <c r="D27" s="322">
        <f t="shared" si="0"/>
        <v>-0.586</v>
      </c>
    </row>
    <row r="28" ht="34" customHeight="1" spans="1:4">
      <c r="A28" s="320" t="s">
        <v>117</v>
      </c>
      <c r="B28" s="321">
        <v>1574</v>
      </c>
      <c r="C28" s="321">
        <v>880</v>
      </c>
      <c r="D28" s="322">
        <f t="shared" si="0"/>
        <v>-0.441</v>
      </c>
    </row>
    <row r="29" s="242" customFormat="1" ht="34" customHeight="1" spans="1:4">
      <c r="A29" s="323" t="s">
        <v>102</v>
      </c>
      <c r="B29" s="324">
        <v>1241</v>
      </c>
      <c r="C29" s="324">
        <v>865</v>
      </c>
      <c r="D29" s="322">
        <f t="shared" si="0"/>
        <v>-0.303</v>
      </c>
    </row>
    <row r="30" ht="34" customHeight="1" spans="1:4">
      <c r="A30" s="323" t="s">
        <v>103</v>
      </c>
      <c r="B30" s="324">
        <v>283</v>
      </c>
      <c r="C30" s="324">
        <v>10</v>
      </c>
      <c r="D30" s="322">
        <f t="shared" si="0"/>
        <v>-0.965</v>
      </c>
    </row>
    <row r="31" ht="34" customHeight="1" spans="1:4">
      <c r="A31" s="323" t="s">
        <v>118</v>
      </c>
      <c r="B31" s="324">
        <v>5</v>
      </c>
      <c r="C31" s="324">
        <v>5</v>
      </c>
      <c r="D31" s="322">
        <f t="shared" si="0"/>
        <v>0</v>
      </c>
    </row>
    <row r="32" ht="36" customHeight="1" spans="1:4">
      <c r="A32" s="325" t="s">
        <v>119</v>
      </c>
      <c r="B32" s="324">
        <v>45</v>
      </c>
      <c r="C32" s="324">
        <v>0</v>
      </c>
      <c r="D32" s="326">
        <v>-1</v>
      </c>
    </row>
    <row r="33" ht="34" customHeight="1" spans="1:4">
      <c r="A33" s="320" t="s">
        <v>120</v>
      </c>
      <c r="B33" s="321">
        <v>15</v>
      </c>
      <c r="C33" s="321">
        <v>0</v>
      </c>
      <c r="D33" s="322">
        <f t="shared" ref="D33:D96" si="1">(C33-B33)/B33</f>
        <v>-1</v>
      </c>
    </row>
    <row r="34" s="313" customFormat="1" ht="34" customHeight="1" spans="1:4">
      <c r="A34" s="325" t="s">
        <v>121</v>
      </c>
      <c r="B34" s="324">
        <v>15</v>
      </c>
      <c r="C34" s="324">
        <v>0</v>
      </c>
      <c r="D34" s="322">
        <f t="shared" si="1"/>
        <v>-1</v>
      </c>
    </row>
    <row r="35" s="313" customFormat="1" ht="34" customHeight="1" spans="1:4">
      <c r="A35" s="320" t="s">
        <v>122</v>
      </c>
      <c r="B35" s="321">
        <v>53</v>
      </c>
      <c r="C35" s="321">
        <v>1</v>
      </c>
      <c r="D35" s="322">
        <f t="shared" si="1"/>
        <v>-0.981</v>
      </c>
    </row>
    <row r="36" s="313" customFormat="1" ht="34" customHeight="1" spans="1:4">
      <c r="A36" s="325" t="s">
        <v>102</v>
      </c>
      <c r="B36" s="324">
        <v>3</v>
      </c>
      <c r="C36" s="324">
        <v>1</v>
      </c>
      <c r="D36" s="322">
        <f t="shared" si="1"/>
        <v>-0.667</v>
      </c>
    </row>
    <row r="37" ht="34" customHeight="1" spans="1:4">
      <c r="A37" s="323" t="s">
        <v>123</v>
      </c>
      <c r="B37" s="324">
        <v>50</v>
      </c>
      <c r="C37" s="324">
        <v>0</v>
      </c>
      <c r="D37" s="322">
        <f t="shared" si="1"/>
        <v>-1</v>
      </c>
    </row>
    <row r="38" ht="34" customHeight="1" spans="1:4">
      <c r="A38" s="320" t="s">
        <v>124</v>
      </c>
      <c r="B38" s="321">
        <v>1997</v>
      </c>
      <c r="C38" s="321">
        <v>1458</v>
      </c>
      <c r="D38" s="322">
        <f t="shared" si="1"/>
        <v>-0.27</v>
      </c>
    </row>
    <row r="39" ht="34" customHeight="1" spans="1:4">
      <c r="A39" s="323" t="s">
        <v>102</v>
      </c>
      <c r="B39" s="324">
        <v>1683</v>
      </c>
      <c r="C39" s="324">
        <v>1383</v>
      </c>
      <c r="D39" s="322">
        <f t="shared" si="1"/>
        <v>-0.178</v>
      </c>
    </row>
    <row r="40" ht="34" customHeight="1" spans="1:4">
      <c r="A40" s="323" t="s">
        <v>103</v>
      </c>
      <c r="B40" s="324">
        <v>177</v>
      </c>
      <c r="C40" s="324">
        <v>0</v>
      </c>
      <c r="D40" s="322">
        <f t="shared" si="1"/>
        <v>-1</v>
      </c>
    </row>
    <row r="41" ht="34" customHeight="1" spans="1:4">
      <c r="A41" s="323" t="s">
        <v>125</v>
      </c>
      <c r="B41" s="324">
        <v>137</v>
      </c>
      <c r="C41" s="324">
        <v>75</v>
      </c>
      <c r="D41" s="322">
        <f t="shared" si="1"/>
        <v>-0.453</v>
      </c>
    </row>
    <row r="42" ht="34" customHeight="1" spans="1:4">
      <c r="A42" s="320" t="s">
        <v>126</v>
      </c>
      <c r="B42" s="321">
        <v>288</v>
      </c>
      <c r="C42" s="321">
        <v>294</v>
      </c>
      <c r="D42" s="322">
        <f t="shared" si="1"/>
        <v>0.021</v>
      </c>
    </row>
    <row r="43" ht="34" customHeight="1" spans="1:4">
      <c r="A43" s="323" t="s">
        <v>102</v>
      </c>
      <c r="B43" s="324">
        <v>161</v>
      </c>
      <c r="C43" s="324">
        <v>113</v>
      </c>
      <c r="D43" s="322">
        <f t="shared" si="1"/>
        <v>-0.298</v>
      </c>
    </row>
    <row r="44" ht="34" customHeight="1" spans="1:4">
      <c r="A44" s="323" t="s">
        <v>103</v>
      </c>
      <c r="B44" s="324">
        <v>105</v>
      </c>
      <c r="C44" s="324">
        <v>180</v>
      </c>
      <c r="D44" s="322">
        <f t="shared" si="1"/>
        <v>0.714</v>
      </c>
    </row>
    <row r="45" ht="34" customHeight="1" spans="1:4">
      <c r="A45" s="323" t="s">
        <v>127</v>
      </c>
      <c r="B45" s="324">
        <v>1</v>
      </c>
      <c r="C45" s="324">
        <v>1</v>
      </c>
      <c r="D45" s="322">
        <f t="shared" si="1"/>
        <v>0</v>
      </c>
    </row>
    <row r="46" ht="34" customHeight="1" spans="1:4">
      <c r="A46" s="323" t="s">
        <v>128</v>
      </c>
      <c r="B46" s="324">
        <v>21</v>
      </c>
      <c r="C46" s="324">
        <v>0</v>
      </c>
      <c r="D46" s="322">
        <f t="shared" si="1"/>
        <v>-1</v>
      </c>
    </row>
    <row r="47" ht="34" customHeight="1" spans="1:4">
      <c r="A47" s="320" t="s">
        <v>129</v>
      </c>
      <c r="B47" s="321">
        <v>147</v>
      </c>
      <c r="C47" s="321">
        <v>145</v>
      </c>
      <c r="D47" s="322">
        <f t="shared" si="1"/>
        <v>-0.014</v>
      </c>
    </row>
    <row r="48" ht="34" customHeight="1" spans="1:4">
      <c r="A48" s="323" t="s">
        <v>102</v>
      </c>
      <c r="B48" s="324">
        <v>147</v>
      </c>
      <c r="C48" s="324">
        <v>145</v>
      </c>
      <c r="D48" s="322">
        <f t="shared" si="1"/>
        <v>-0.014</v>
      </c>
    </row>
    <row r="49" ht="34" customHeight="1" spans="1:4">
      <c r="A49" s="320" t="s">
        <v>130</v>
      </c>
      <c r="B49" s="321">
        <v>118</v>
      </c>
      <c r="C49" s="321">
        <v>119</v>
      </c>
      <c r="D49" s="322">
        <f t="shared" si="1"/>
        <v>0.008</v>
      </c>
    </row>
    <row r="50" ht="34" customHeight="1" spans="1:4">
      <c r="A50" s="325" t="s">
        <v>131</v>
      </c>
      <c r="B50" s="324">
        <v>118</v>
      </c>
      <c r="C50" s="324">
        <v>119</v>
      </c>
      <c r="D50" s="322">
        <f t="shared" si="1"/>
        <v>0.008</v>
      </c>
    </row>
    <row r="51" ht="34" customHeight="1" spans="1:4">
      <c r="A51" s="320" t="s">
        <v>132</v>
      </c>
      <c r="B51" s="321">
        <v>167</v>
      </c>
      <c r="C51" s="321">
        <v>103</v>
      </c>
      <c r="D51" s="322">
        <f t="shared" si="1"/>
        <v>-0.383</v>
      </c>
    </row>
    <row r="52" ht="34" customHeight="1" spans="1:4">
      <c r="A52" s="323" t="s">
        <v>102</v>
      </c>
      <c r="B52" s="324">
        <v>162</v>
      </c>
      <c r="C52" s="324">
        <v>103</v>
      </c>
      <c r="D52" s="322">
        <f t="shared" si="1"/>
        <v>-0.364</v>
      </c>
    </row>
    <row r="53" ht="34" customHeight="1" spans="1:4">
      <c r="A53" s="323" t="s">
        <v>103</v>
      </c>
      <c r="B53" s="324">
        <v>5</v>
      </c>
      <c r="C53" s="324">
        <v>0</v>
      </c>
      <c r="D53" s="322">
        <f t="shared" si="1"/>
        <v>-1</v>
      </c>
    </row>
    <row r="54" ht="34" customHeight="1" spans="1:4">
      <c r="A54" s="320" t="s">
        <v>133</v>
      </c>
      <c r="B54" s="321">
        <v>697</v>
      </c>
      <c r="C54" s="321">
        <v>560</v>
      </c>
      <c r="D54" s="322">
        <f t="shared" si="1"/>
        <v>-0.197</v>
      </c>
    </row>
    <row r="55" ht="34" customHeight="1" spans="1:4">
      <c r="A55" s="323" t="s">
        <v>102</v>
      </c>
      <c r="B55" s="324">
        <v>581</v>
      </c>
      <c r="C55" s="324">
        <v>494</v>
      </c>
      <c r="D55" s="322">
        <f t="shared" si="1"/>
        <v>-0.15</v>
      </c>
    </row>
    <row r="56" ht="34" customHeight="1" spans="1:4">
      <c r="A56" s="323" t="s">
        <v>103</v>
      </c>
      <c r="B56" s="324">
        <v>116</v>
      </c>
      <c r="C56" s="324">
        <v>66</v>
      </c>
      <c r="D56" s="322">
        <f t="shared" si="1"/>
        <v>-0.431</v>
      </c>
    </row>
    <row r="57" ht="34" customHeight="1" spans="1:4">
      <c r="A57" s="320" t="s">
        <v>134</v>
      </c>
      <c r="B57" s="321">
        <v>2986</v>
      </c>
      <c r="C57" s="321">
        <v>2488</v>
      </c>
      <c r="D57" s="322">
        <f t="shared" si="1"/>
        <v>-0.167</v>
      </c>
    </row>
    <row r="58" ht="34" customHeight="1" spans="1:4">
      <c r="A58" s="323" t="s">
        <v>102</v>
      </c>
      <c r="B58" s="324">
        <v>2568</v>
      </c>
      <c r="C58" s="324">
        <v>2363</v>
      </c>
      <c r="D58" s="322">
        <f t="shared" si="1"/>
        <v>-0.08</v>
      </c>
    </row>
    <row r="59" ht="34" customHeight="1" spans="1:4">
      <c r="A59" s="323" t="s">
        <v>103</v>
      </c>
      <c r="B59" s="324">
        <v>379</v>
      </c>
      <c r="C59" s="324">
        <v>95</v>
      </c>
      <c r="D59" s="322">
        <f t="shared" si="1"/>
        <v>-0.749</v>
      </c>
    </row>
    <row r="60" ht="34" customHeight="1" spans="1:4">
      <c r="A60" s="323" t="s">
        <v>135</v>
      </c>
      <c r="B60" s="324">
        <v>39</v>
      </c>
      <c r="C60" s="324">
        <v>30</v>
      </c>
      <c r="D60" s="322">
        <f t="shared" si="1"/>
        <v>-0.231</v>
      </c>
    </row>
    <row r="61" ht="34" customHeight="1" spans="1:4">
      <c r="A61" s="320" t="s">
        <v>136</v>
      </c>
      <c r="B61" s="321">
        <v>850</v>
      </c>
      <c r="C61" s="321">
        <v>583</v>
      </c>
      <c r="D61" s="322">
        <f t="shared" si="1"/>
        <v>-0.314</v>
      </c>
    </row>
    <row r="62" ht="34" customHeight="1" spans="1:4">
      <c r="A62" s="323" t="s">
        <v>102</v>
      </c>
      <c r="B62" s="324">
        <v>522</v>
      </c>
      <c r="C62" s="324">
        <v>496</v>
      </c>
      <c r="D62" s="322">
        <f t="shared" si="1"/>
        <v>-0.05</v>
      </c>
    </row>
    <row r="63" ht="34" customHeight="1" spans="1:4">
      <c r="A63" s="323" t="s">
        <v>103</v>
      </c>
      <c r="B63" s="324">
        <v>228</v>
      </c>
      <c r="C63" s="324">
        <v>87</v>
      </c>
      <c r="D63" s="322">
        <f t="shared" si="1"/>
        <v>-0.618</v>
      </c>
    </row>
    <row r="64" ht="34" customHeight="1" spans="1:4">
      <c r="A64" s="325" t="s">
        <v>137</v>
      </c>
      <c r="B64" s="324">
        <v>100</v>
      </c>
      <c r="C64" s="324">
        <v>0</v>
      </c>
      <c r="D64" s="322">
        <f t="shared" si="1"/>
        <v>-1</v>
      </c>
    </row>
    <row r="65" ht="34" customHeight="1" spans="1:4">
      <c r="A65" s="320" t="s">
        <v>138</v>
      </c>
      <c r="B65" s="321">
        <v>625</v>
      </c>
      <c r="C65" s="321">
        <v>238</v>
      </c>
      <c r="D65" s="322">
        <f t="shared" si="1"/>
        <v>-0.619</v>
      </c>
    </row>
    <row r="66" ht="34" customHeight="1" spans="1:4">
      <c r="A66" s="323" t="s">
        <v>102</v>
      </c>
      <c r="B66" s="324">
        <v>286</v>
      </c>
      <c r="C66" s="324">
        <v>238</v>
      </c>
      <c r="D66" s="322">
        <f t="shared" si="1"/>
        <v>-0.168</v>
      </c>
    </row>
    <row r="67" ht="34" customHeight="1" spans="1:4">
      <c r="A67" s="323" t="s">
        <v>103</v>
      </c>
      <c r="B67" s="324">
        <v>339</v>
      </c>
      <c r="C67" s="324">
        <v>0</v>
      </c>
      <c r="D67" s="322">
        <f t="shared" si="1"/>
        <v>-1</v>
      </c>
    </row>
    <row r="68" ht="34" customHeight="1" spans="1:4">
      <c r="A68" s="320" t="s">
        <v>139</v>
      </c>
      <c r="B68" s="321">
        <v>162</v>
      </c>
      <c r="C68" s="321">
        <v>131</v>
      </c>
      <c r="D68" s="322">
        <f t="shared" si="1"/>
        <v>-0.191</v>
      </c>
    </row>
    <row r="69" ht="34" customHeight="1" spans="1:4">
      <c r="A69" s="323" t="s">
        <v>102</v>
      </c>
      <c r="B69" s="324">
        <v>128</v>
      </c>
      <c r="C69" s="324">
        <v>110</v>
      </c>
      <c r="D69" s="322">
        <f t="shared" si="1"/>
        <v>-0.141</v>
      </c>
    </row>
    <row r="70" ht="34" customHeight="1" spans="1:4">
      <c r="A70" s="323" t="s">
        <v>103</v>
      </c>
      <c r="B70" s="324">
        <v>11</v>
      </c>
      <c r="C70" s="324">
        <v>11</v>
      </c>
      <c r="D70" s="322">
        <f t="shared" si="1"/>
        <v>0</v>
      </c>
    </row>
    <row r="71" ht="34" customHeight="1" spans="1:4">
      <c r="A71" s="323" t="s">
        <v>140</v>
      </c>
      <c r="B71" s="324">
        <v>15</v>
      </c>
      <c r="C71" s="324">
        <v>10</v>
      </c>
      <c r="D71" s="322">
        <f t="shared" si="1"/>
        <v>-0.333</v>
      </c>
    </row>
    <row r="72" ht="34" customHeight="1" spans="1:4">
      <c r="A72" s="325" t="s">
        <v>141</v>
      </c>
      <c r="B72" s="324">
        <v>8</v>
      </c>
      <c r="C72" s="324">
        <v>0</v>
      </c>
      <c r="D72" s="322">
        <f t="shared" si="1"/>
        <v>-1</v>
      </c>
    </row>
    <row r="73" ht="34" customHeight="1" spans="1:4">
      <c r="A73" s="320" t="s">
        <v>142</v>
      </c>
      <c r="B73" s="321">
        <v>1368</v>
      </c>
      <c r="C73" s="321">
        <v>1194</v>
      </c>
      <c r="D73" s="322">
        <f t="shared" si="1"/>
        <v>-0.127</v>
      </c>
    </row>
    <row r="74" ht="34" customHeight="1" spans="1:4">
      <c r="A74" s="323" t="s">
        <v>102</v>
      </c>
      <c r="B74" s="324">
        <v>1254</v>
      </c>
      <c r="C74" s="324">
        <v>1013</v>
      </c>
      <c r="D74" s="322">
        <f t="shared" si="1"/>
        <v>-0.192</v>
      </c>
    </row>
    <row r="75" ht="34" customHeight="1" spans="1:4">
      <c r="A75" s="323" t="s">
        <v>103</v>
      </c>
      <c r="B75" s="324">
        <v>71</v>
      </c>
      <c r="C75" s="324">
        <v>8</v>
      </c>
      <c r="D75" s="322">
        <f t="shared" si="1"/>
        <v>-0.887</v>
      </c>
    </row>
    <row r="76" ht="34" customHeight="1" spans="1:4">
      <c r="A76" s="323" t="s">
        <v>143</v>
      </c>
      <c r="B76" s="324">
        <v>14</v>
      </c>
      <c r="C76" s="324">
        <v>5</v>
      </c>
      <c r="D76" s="322">
        <f t="shared" si="1"/>
        <v>-0.643</v>
      </c>
    </row>
    <row r="77" ht="34" customHeight="1" spans="1:4">
      <c r="A77" s="325" t="s">
        <v>144</v>
      </c>
      <c r="B77" s="324">
        <v>3</v>
      </c>
      <c r="C77" s="324">
        <v>3</v>
      </c>
      <c r="D77" s="322">
        <f t="shared" si="1"/>
        <v>0</v>
      </c>
    </row>
    <row r="78" ht="34" customHeight="1" spans="1:4">
      <c r="A78" s="323" t="s">
        <v>145</v>
      </c>
      <c r="B78" s="324">
        <v>26</v>
      </c>
      <c r="C78" s="324">
        <v>18</v>
      </c>
      <c r="D78" s="322">
        <f t="shared" si="1"/>
        <v>-0.308</v>
      </c>
    </row>
    <row r="79" ht="34" customHeight="1" spans="1:4">
      <c r="A79" s="325" t="s">
        <v>116</v>
      </c>
      <c r="B79" s="324">
        <v>0</v>
      </c>
      <c r="C79" s="324">
        <v>147</v>
      </c>
      <c r="D79" s="322" t="e">
        <f t="shared" si="1"/>
        <v>#DIV/0!</v>
      </c>
    </row>
    <row r="80" ht="34" customHeight="1" spans="1:4">
      <c r="A80" s="320" t="s">
        <v>146</v>
      </c>
      <c r="B80" s="321">
        <v>236</v>
      </c>
      <c r="C80" s="321">
        <v>259</v>
      </c>
      <c r="D80" s="322">
        <f t="shared" si="1"/>
        <v>0.097</v>
      </c>
    </row>
    <row r="81" ht="34" customHeight="1" spans="1:4">
      <c r="A81" s="320" t="s">
        <v>147</v>
      </c>
      <c r="B81" s="321">
        <v>236</v>
      </c>
      <c r="C81" s="321">
        <v>259</v>
      </c>
      <c r="D81" s="322">
        <f t="shared" si="1"/>
        <v>0.097</v>
      </c>
    </row>
    <row r="82" ht="34" customHeight="1" spans="1:4">
      <c r="A82" s="323" t="s">
        <v>148</v>
      </c>
      <c r="B82" s="324">
        <v>83</v>
      </c>
      <c r="C82" s="324">
        <v>51</v>
      </c>
      <c r="D82" s="322">
        <f t="shared" si="1"/>
        <v>-0.386</v>
      </c>
    </row>
    <row r="83" ht="34" customHeight="1" spans="1:4">
      <c r="A83" s="323" t="s">
        <v>149</v>
      </c>
      <c r="B83" s="324">
        <v>153</v>
      </c>
      <c r="C83" s="324">
        <v>208</v>
      </c>
      <c r="D83" s="322">
        <f t="shared" si="1"/>
        <v>0.359</v>
      </c>
    </row>
    <row r="84" ht="34" customHeight="1" spans="1:4">
      <c r="A84" s="320" t="s">
        <v>150</v>
      </c>
      <c r="B84" s="321">
        <v>8512</v>
      </c>
      <c r="C84" s="321">
        <v>7609</v>
      </c>
      <c r="D84" s="322">
        <f t="shared" si="1"/>
        <v>-0.106</v>
      </c>
    </row>
    <row r="85" ht="34" customHeight="1" spans="1:4">
      <c r="A85" s="320" t="s">
        <v>151</v>
      </c>
      <c r="B85" s="321">
        <v>7273</v>
      </c>
      <c r="C85" s="321">
        <v>6593</v>
      </c>
      <c r="D85" s="322">
        <f t="shared" si="1"/>
        <v>-0.093</v>
      </c>
    </row>
    <row r="86" ht="34" customHeight="1" spans="1:4">
      <c r="A86" s="323" t="s">
        <v>102</v>
      </c>
      <c r="B86" s="324">
        <v>6199</v>
      </c>
      <c r="C86" s="324">
        <v>5684</v>
      </c>
      <c r="D86" s="322">
        <f t="shared" si="1"/>
        <v>-0.083</v>
      </c>
    </row>
    <row r="87" ht="34" customHeight="1" spans="1:4">
      <c r="A87" s="323" t="s">
        <v>103</v>
      </c>
      <c r="B87" s="324">
        <v>270</v>
      </c>
      <c r="C87" s="324">
        <v>227</v>
      </c>
      <c r="D87" s="322">
        <f t="shared" si="1"/>
        <v>-0.159</v>
      </c>
    </row>
    <row r="88" ht="34" customHeight="1" spans="1:4">
      <c r="A88" s="323" t="s">
        <v>152</v>
      </c>
      <c r="B88" s="324">
        <v>804</v>
      </c>
      <c r="C88" s="324">
        <v>682</v>
      </c>
      <c r="D88" s="322">
        <f t="shared" si="1"/>
        <v>-0.152</v>
      </c>
    </row>
    <row r="89" ht="34" customHeight="1" spans="1:4">
      <c r="A89" s="320" t="s">
        <v>153</v>
      </c>
      <c r="B89" s="321">
        <v>23</v>
      </c>
      <c r="C89" s="321">
        <v>24</v>
      </c>
      <c r="D89" s="322">
        <f t="shared" si="1"/>
        <v>0.043</v>
      </c>
    </row>
    <row r="90" ht="34" customHeight="1" spans="1:4">
      <c r="A90" s="323" t="s">
        <v>102</v>
      </c>
      <c r="B90" s="324">
        <v>23</v>
      </c>
      <c r="C90" s="324">
        <v>24</v>
      </c>
      <c r="D90" s="322">
        <f t="shared" si="1"/>
        <v>0.043</v>
      </c>
    </row>
    <row r="91" ht="34" customHeight="1" spans="1:4">
      <c r="A91" s="320" t="s">
        <v>154</v>
      </c>
      <c r="B91" s="321">
        <v>197</v>
      </c>
      <c r="C91" s="321">
        <v>52</v>
      </c>
      <c r="D91" s="322">
        <f t="shared" si="1"/>
        <v>-0.736</v>
      </c>
    </row>
    <row r="92" ht="34" customHeight="1" spans="1:4">
      <c r="A92" s="323" t="s">
        <v>102</v>
      </c>
      <c r="B92" s="324">
        <v>31</v>
      </c>
      <c r="C92" s="324">
        <v>32</v>
      </c>
      <c r="D92" s="322">
        <f t="shared" si="1"/>
        <v>0.032</v>
      </c>
    </row>
    <row r="93" ht="34" customHeight="1" spans="1:4">
      <c r="A93" s="323" t="s">
        <v>103</v>
      </c>
      <c r="B93" s="324">
        <v>86</v>
      </c>
      <c r="C93" s="324">
        <v>20</v>
      </c>
      <c r="D93" s="322">
        <f t="shared" si="1"/>
        <v>-0.767</v>
      </c>
    </row>
    <row r="94" ht="34" customHeight="1" spans="1:4">
      <c r="A94" s="325" t="s">
        <v>155</v>
      </c>
      <c r="B94" s="324">
        <v>80</v>
      </c>
      <c r="C94" s="324">
        <v>0</v>
      </c>
      <c r="D94" s="322">
        <f t="shared" si="1"/>
        <v>-1</v>
      </c>
    </row>
    <row r="95" ht="34" customHeight="1" spans="1:4">
      <c r="A95" s="320" t="s">
        <v>156</v>
      </c>
      <c r="B95" s="321">
        <v>1019</v>
      </c>
      <c r="C95" s="321">
        <v>940</v>
      </c>
      <c r="D95" s="322">
        <f t="shared" si="1"/>
        <v>-0.078</v>
      </c>
    </row>
    <row r="96" ht="34" customHeight="1" spans="1:4">
      <c r="A96" s="323" t="s">
        <v>102</v>
      </c>
      <c r="B96" s="324">
        <v>801</v>
      </c>
      <c r="C96" s="324">
        <v>723</v>
      </c>
      <c r="D96" s="322">
        <f t="shared" si="1"/>
        <v>-0.097</v>
      </c>
    </row>
    <row r="97" ht="34" customHeight="1" spans="1:4">
      <c r="A97" s="323" t="s">
        <v>157</v>
      </c>
      <c r="B97" s="324">
        <v>33</v>
      </c>
      <c r="C97" s="324">
        <v>33</v>
      </c>
      <c r="D97" s="322">
        <f t="shared" ref="D97:D160" si="2">(C97-B97)/B97</f>
        <v>0</v>
      </c>
    </row>
    <row r="98" ht="34" customHeight="1" spans="1:4">
      <c r="A98" s="323" t="s">
        <v>158</v>
      </c>
      <c r="B98" s="324">
        <v>115</v>
      </c>
      <c r="C98" s="324">
        <v>115</v>
      </c>
      <c r="D98" s="322">
        <f t="shared" si="2"/>
        <v>0</v>
      </c>
    </row>
    <row r="99" ht="34" customHeight="1" spans="1:4">
      <c r="A99" s="323" t="s">
        <v>159</v>
      </c>
      <c r="B99" s="324">
        <v>54</v>
      </c>
      <c r="C99" s="324">
        <v>53</v>
      </c>
      <c r="D99" s="322">
        <f t="shared" si="2"/>
        <v>-0.019</v>
      </c>
    </row>
    <row r="100" ht="34" customHeight="1" spans="1:4">
      <c r="A100" s="323" t="s">
        <v>160</v>
      </c>
      <c r="B100" s="324">
        <v>16</v>
      </c>
      <c r="C100" s="324">
        <v>16</v>
      </c>
      <c r="D100" s="322">
        <f t="shared" si="2"/>
        <v>0</v>
      </c>
    </row>
    <row r="101" ht="34" customHeight="1" spans="1:4">
      <c r="A101" s="320" t="s">
        <v>161</v>
      </c>
      <c r="B101" s="321">
        <v>44904</v>
      </c>
      <c r="C101" s="321">
        <v>48577</v>
      </c>
      <c r="D101" s="322">
        <f t="shared" si="2"/>
        <v>0.082</v>
      </c>
    </row>
    <row r="102" ht="34" customHeight="1" spans="1:4">
      <c r="A102" s="320" t="s">
        <v>162</v>
      </c>
      <c r="B102" s="321">
        <v>837</v>
      </c>
      <c r="C102" s="321">
        <v>868</v>
      </c>
      <c r="D102" s="322">
        <f t="shared" si="2"/>
        <v>0.037</v>
      </c>
    </row>
    <row r="103" ht="34" customHeight="1" spans="1:4">
      <c r="A103" s="323" t="s">
        <v>102</v>
      </c>
      <c r="B103" s="324">
        <v>811</v>
      </c>
      <c r="C103" s="324">
        <v>852</v>
      </c>
      <c r="D103" s="322">
        <f t="shared" si="2"/>
        <v>0.051</v>
      </c>
    </row>
    <row r="104" ht="34" customHeight="1" spans="1:4">
      <c r="A104" s="323" t="s">
        <v>103</v>
      </c>
      <c r="B104" s="324">
        <v>26</v>
      </c>
      <c r="C104" s="324">
        <v>16</v>
      </c>
      <c r="D104" s="322">
        <f t="shared" si="2"/>
        <v>-0.385</v>
      </c>
    </row>
    <row r="105" ht="34" customHeight="1" spans="1:4">
      <c r="A105" s="320" t="s">
        <v>163</v>
      </c>
      <c r="B105" s="321">
        <v>41380</v>
      </c>
      <c r="C105" s="321">
        <v>45735</v>
      </c>
      <c r="D105" s="322">
        <f t="shared" si="2"/>
        <v>0.105</v>
      </c>
    </row>
    <row r="106" ht="34" customHeight="1" spans="1:4">
      <c r="A106" s="323" t="s">
        <v>164</v>
      </c>
      <c r="B106" s="324">
        <v>2397</v>
      </c>
      <c r="C106" s="324">
        <v>2118</v>
      </c>
      <c r="D106" s="322">
        <f t="shared" si="2"/>
        <v>-0.116</v>
      </c>
    </row>
    <row r="107" ht="34" customHeight="1" spans="1:4">
      <c r="A107" s="323" t="s">
        <v>165</v>
      </c>
      <c r="B107" s="324">
        <v>21543</v>
      </c>
      <c r="C107" s="324">
        <v>24428</v>
      </c>
      <c r="D107" s="322">
        <f t="shared" si="2"/>
        <v>0.134</v>
      </c>
    </row>
    <row r="108" ht="34" customHeight="1" spans="1:4">
      <c r="A108" s="323" t="s">
        <v>166</v>
      </c>
      <c r="B108" s="324">
        <v>11591</v>
      </c>
      <c r="C108" s="324">
        <v>12467</v>
      </c>
      <c r="D108" s="322">
        <f t="shared" si="2"/>
        <v>0.076</v>
      </c>
    </row>
    <row r="109" ht="34" customHeight="1" spans="1:4">
      <c r="A109" s="323" t="s">
        <v>167</v>
      </c>
      <c r="B109" s="324">
        <v>5849</v>
      </c>
      <c r="C109" s="324">
        <v>6722</v>
      </c>
      <c r="D109" s="322">
        <f t="shared" si="2"/>
        <v>0.149</v>
      </c>
    </row>
    <row r="110" ht="34" customHeight="1" spans="1:4">
      <c r="A110" s="320" t="s">
        <v>168</v>
      </c>
      <c r="B110" s="321">
        <v>1366</v>
      </c>
      <c r="C110" s="321">
        <v>1319</v>
      </c>
      <c r="D110" s="322">
        <f t="shared" si="2"/>
        <v>-0.034</v>
      </c>
    </row>
    <row r="111" ht="34" customHeight="1" spans="1:4">
      <c r="A111" s="323" t="s">
        <v>169</v>
      </c>
      <c r="B111" s="324">
        <v>1366</v>
      </c>
      <c r="C111" s="324">
        <v>1319</v>
      </c>
      <c r="D111" s="322">
        <f t="shared" si="2"/>
        <v>-0.034</v>
      </c>
    </row>
    <row r="112" ht="34" customHeight="1" spans="1:4">
      <c r="A112" s="320" t="s">
        <v>170</v>
      </c>
      <c r="B112" s="321">
        <v>238</v>
      </c>
      <c r="C112" s="321">
        <v>260</v>
      </c>
      <c r="D112" s="322">
        <f t="shared" si="2"/>
        <v>0.092</v>
      </c>
    </row>
    <row r="113" ht="34" customHeight="1" spans="1:4">
      <c r="A113" s="323" t="s">
        <v>171</v>
      </c>
      <c r="B113" s="324">
        <v>238</v>
      </c>
      <c r="C113" s="324">
        <v>260</v>
      </c>
      <c r="D113" s="322">
        <f t="shared" si="2"/>
        <v>0.092</v>
      </c>
    </row>
    <row r="114" ht="34" customHeight="1" spans="1:4">
      <c r="A114" s="320" t="s">
        <v>172</v>
      </c>
      <c r="B114" s="321">
        <v>436</v>
      </c>
      <c r="C114" s="321">
        <v>395</v>
      </c>
      <c r="D114" s="322">
        <f t="shared" si="2"/>
        <v>-0.094</v>
      </c>
    </row>
    <row r="115" ht="34" customHeight="1" spans="1:4">
      <c r="A115" s="323" t="s">
        <v>173</v>
      </c>
      <c r="B115" s="324">
        <v>188</v>
      </c>
      <c r="C115" s="324">
        <v>169</v>
      </c>
      <c r="D115" s="322">
        <f t="shared" si="2"/>
        <v>-0.101</v>
      </c>
    </row>
    <row r="116" ht="34" customHeight="1" spans="1:4">
      <c r="A116" s="323" t="s">
        <v>174</v>
      </c>
      <c r="B116" s="324">
        <v>248</v>
      </c>
      <c r="C116" s="324">
        <v>226</v>
      </c>
      <c r="D116" s="322">
        <f t="shared" si="2"/>
        <v>-0.089</v>
      </c>
    </row>
    <row r="117" ht="34" customHeight="1" spans="1:4">
      <c r="A117" s="320" t="s">
        <v>175</v>
      </c>
      <c r="B117" s="321">
        <v>647</v>
      </c>
      <c r="C117" s="321">
        <v>0</v>
      </c>
      <c r="D117" s="322">
        <f t="shared" si="2"/>
        <v>-1</v>
      </c>
    </row>
    <row r="118" ht="34" customHeight="1" spans="1:4">
      <c r="A118" s="323" t="s">
        <v>176</v>
      </c>
      <c r="B118" s="324">
        <v>136</v>
      </c>
      <c r="C118" s="324">
        <v>0</v>
      </c>
      <c r="D118" s="322">
        <f t="shared" si="2"/>
        <v>-1</v>
      </c>
    </row>
    <row r="119" ht="34" customHeight="1" spans="1:4">
      <c r="A119" s="325" t="s">
        <v>177</v>
      </c>
      <c r="B119" s="324">
        <v>511</v>
      </c>
      <c r="C119" s="324">
        <v>0</v>
      </c>
      <c r="D119" s="322">
        <f t="shared" si="2"/>
        <v>-1</v>
      </c>
    </row>
    <row r="120" ht="34" customHeight="1" spans="1:4">
      <c r="A120" s="320" t="s">
        <v>178</v>
      </c>
      <c r="B120" s="321">
        <v>1055</v>
      </c>
      <c r="C120" s="321">
        <v>936</v>
      </c>
      <c r="D120" s="322">
        <f t="shared" si="2"/>
        <v>-0.113</v>
      </c>
    </row>
    <row r="121" ht="34" customHeight="1" spans="1:4">
      <c r="A121" s="320" t="s">
        <v>179</v>
      </c>
      <c r="B121" s="321">
        <v>148</v>
      </c>
      <c r="C121" s="321">
        <v>142</v>
      </c>
      <c r="D121" s="322">
        <f t="shared" si="2"/>
        <v>-0.041</v>
      </c>
    </row>
    <row r="122" ht="34" customHeight="1" spans="1:4">
      <c r="A122" s="323" t="s">
        <v>102</v>
      </c>
      <c r="B122" s="324">
        <v>148</v>
      </c>
      <c r="C122" s="324">
        <v>142</v>
      </c>
      <c r="D122" s="322">
        <f t="shared" si="2"/>
        <v>-0.041</v>
      </c>
    </row>
    <row r="123" ht="34" customHeight="1" spans="1:4">
      <c r="A123" s="320" t="s">
        <v>180</v>
      </c>
      <c r="B123" s="321">
        <v>778</v>
      </c>
      <c r="C123" s="321">
        <v>731</v>
      </c>
      <c r="D123" s="322">
        <f t="shared" si="2"/>
        <v>-0.06</v>
      </c>
    </row>
    <row r="124" ht="34" customHeight="1" spans="1:4">
      <c r="A124" s="323" t="s">
        <v>181</v>
      </c>
      <c r="B124" s="324">
        <v>378</v>
      </c>
      <c r="C124" s="324">
        <v>381</v>
      </c>
      <c r="D124" s="322">
        <f t="shared" si="2"/>
        <v>0.008</v>
      </c>
    </row>
    <row r="125" ht="34" customHeight="1" spans="1:4">
      <c r="A125" s="323" t="s">
        <v>182</v>
      </c>
      <c r="B125" s="324">
        <v>400</v>
      </c>
      <c r="C125" s="324">
        <v>350</v>
      </c>
      <c r="D125" s="322">
        <f t="shared" si="2"/>
        <v>-0.125</v>
      </c>
    </row>
    <row r="126" ht="34" customHeight="1" spans="1:4">
      <c r="A126" s="327" t="s">
        <v>183</v>
      </c>
      <c r="B126" s="321">
        <v>129</v>
      </c>
      <c r="C126" s="321">
        <v>63</v>
      </c>
      <c r="D126" s="322">
        <f t="shared" si="2"/>
        <v>-0.512</v>
      </c>
    </row>
    <row r="127" ht="34" customHeight="1" spans="1:4">
      <c r="A127" s="328" t="s">
        <v>184</v>
      </c>
      <c r="B127" s="324">
        <v>129</v>
      </c>
      <c r="C127" s="324">
        <v>63</v>
      </c>
      <c r="D127" s="322">
        <f t="shared" si="2"/>
        <v>-0.512</v>
      </c>
    </row>
    <row r="128" ht="34" customHeight="1" spans="1:4">
      <c r="A128" s="327" t="s">
        <v>185</v>
      </c>
      <c r="B128" s="321">
        <v>2526</v>
      </c>
      <c r="C128" s="321">
        <v>2313</v>
      </c>
      <c r="D128" s="322">
        <f t="shared" si="2"/>
        <v>-0.084</v>
      </c>
    </row>
    <row r="129" ht="34" customHeight="1" spans="1:4">
      <c r="A129" s="327" t="s">
        <v>186</v>
      </c>
      <c r="B129" s="321">
        <v>1453</v>
      </c>
      <c r="C129" s="321">
        <v>1268</v>
      </c>
      <c r="D129" s="322">
        <f t="shared" si="2"/>
        <v>-0.127</v>
      </c>
    </row>
    <row r="130" ht="34" customHeight="1" spans="1:4">
      <c r="A130" s="328" t="s">
        <v>102</v>
      </c>
      <c r="B130" s="324">
        <v>260</v>
      </c>
      <c r="C130" s="324">
        <v>255</v>
      </c>
      <c r="D130" s="322">
        <f t="shared" si="2"/>
        <v>-0.019</v>
      </c>
    </row>
    <row r="131" ht="34" customHeight="1" spans="1:4">
      <c r="A131" s="328" t="s">
        <v>103</v>
      </c>
      <c r="B131" s="324">
        <v>200</v>
      </c>
      <c r="C131" s="324">
        <v>50</v>
      </c>
      <c r="D131" s="322">
        <f t="shared" si="2"/>
        <v>-0.75</v>
      </c>
    </row>
    <row r="132" ht="34" customHeight="1" spans="1:4">
      <c r="A132" s="328" t="s">
        <v>187</v>
      </c>
      <c r="B132" s="324">
        <v>90</v>
      </c>
      <c r="C132" s="324">
        <v>70</v>
      </c>
      <c r="D132" s="322">
        <f t="shared" si="2"/>
        <v>-0.222</v>
      </c>
    </row>
    <row r="133" ht="34" customHeight="1" spans="1:4">
      <c r="A133" s="328" t="s">
        <v>188</v>
      </c>
      <c r="B133" s="324">
        <v>189</v>
      </c>
      <c r="C133" s="324">
        <v>175</v>
      </c>
      <c r="D133" s="322">
        <f t="shared" si="2"/>
        <v>-0.074</v>
      </c>
    </row>
    <row r="134" ht="34" customHeight="1" spans="1:4">
      <c r="A134" s="328" t="s">
        <v>189</v>
      </c>
      <c r="B134" s="324">
        <v>601</v>
      </c>
      <c r="C134" s="324">
        <v>649</v>
      </c>
      <c r="D134" s="322">
        <f t="shared" si="2"/>
        <v>0.08</v>
      </c>
    </row>
    <row r="135" ht="34" customHeight="1" spans="1:4">
      <c r="A135" s="328" t="s">
        <v>190</v>
      </c>
      <c r="B135" s="324">
        <v>22</v>
      </c>
      <c r="C135" s="324">
        <v>64</v>
      </c>
      <c r="D135" s="322">
        <f t="shared" si="2"/>
        <v>1.909</v>
      </c>
    </row>
    <row r="136" ht="34" customHeight="1" spans="1:4">
      <c r="A136" s="328" t="s">
        <v>191</v>
      </c>
      <c r="B136" s="324">
        <v>91</v>
      </c>
      <c r="C136" s="324">
        <v>5</v>
      </c>
      <c r="D136" s="322">
        <f t="shared" si="2"/>
        <v>-0.945</v>
      </c>
    </row>
    <row r="137" ht="34" customHeight="1" spans="1:4">
      <c r="A137" s="327" t="s">
        <v>192</v>
      </c>
      <c r="B137" s="321">
        <v>68</v>
      </c>
      <c r="C137" s="321">
        <v>53</v>
      </c>
      <c r="D137" s="322">
        <f t="shared" si="2"/>
        <v>-0.221</v>
      </c>
    </row>
    <row r="138" ht="34" customHeight="1" spans="1:4">
      <c r="A138" s="328" t="s">
        <v>102</v>
      </c>
      <c r="B138" s="324">
        <v>50</v>
      </c>
      <c r="C138" s="324">
        <v>48</v>
      </c>
      <c r="D138" s="322">
        <f t="shared" si="2"/>
        <v>-0.04</v>
      </c>
    </row>
    <row r="139" ht="34" customHeight="1" spans="1:4">
      <c r="A139" s="328" t="s">
        <v>193</v>
      </c>
      <c r="B139" s="324">
        <v>14</v>
      </c>
      <c r="C139" s="324">
        <v>0</v>
      </c>
      <c r="D139" s="322">
        <f t="shared" si="2"/>
        <v>-1</v>
      </c>
    </row>
    <row r="140" ht="34" customHeight="1" spans="1:4">
      <c r="A140" s="328" t="s">
        <v>194</v>
      </c>
      <c r="B140" s="324">
        <v>4</v>
      </c>
      <c r="C140" s="324">
        <v>5</v>
      </c>
      <c r="D140" s="322">
        <f t="shared" si="2"/>
        <v>0.25</v>
      </c>
    </row>
    <row r="141" ht="34" customHeight="1" spans="1:4">
      <c r="A141" s="327" t="s">
        <v>195</v>
      </c>
      <c r="B141" s="321">
        <v>16</v>
      </c>
      <c r="C141" s="321">
        <v>51</v>
      </c>
      <c r="D141" s="322">
        <f t="shared" si="2"/>
        <v>2.188</v>
      </c>
    </row>
    <row r="142" ht="34" customHeight="1" spans="1:4">
      <c r="A142" s="328" t="s">
        <v>196</v>
      </c>
      <c r="B142" s="324">
        <v>16</v>
      </c>
      <c r="C142" s="324">
        <v>51</v>
      </c>
      <c r="D142" s="322">
        <f t="shared" si="2"/>
        <v>2.188</v>
      </c>
    </row>
    <row r="143" ht="34" customHeight="1" spans="1:4">
      <c r="A143" s="327" t="s">
        <v>197</v>
      </c>
      <c r="B143" s="321">
        <v>989</v>
      </c>
      <c r="C143" s="321">
        <v>941</v>
      </c>
      <c r="D143" s="322">
        <f t="shared" si="2"/>
        <v>-0.049</v>
      </c>
    </row>
    <row r="144" ht="34" customHeight="1" spans="1:4">
      <c r="A144" s="328" t="s">
        <v>198</v>
      </c>
      <c r="B144" s="324">
        <v>489</v>
      </c>
      <c r="C144" s="324">
        <v>488</v>
      </c>
      <c r="D144" s="322">
        <f t="shared" si="2"/>
        <v>-0.002</v>
      </c>
    </row>
    <row r="145" ht="34" customHeight="1" spans="1:4">
      <c r="A145" s="328" t="s">
        <v>199</v>
      </c>
      <c r="B145" s="324">
        <v>500</v>
      </c>
      <c r="C145" s="324">
        <v>453</v>
      </c>
      <c r="D145" s="322">
        <f t="shared" si="2"/>
        <v>-0.094</v>
      </c>
    </row>
    <row r="146" ht="34" customHeight="1" spans="1:4">
      <c r="A146" s="327" t="s">
        <v>200</v>
      </c>
      <c r="B146" s="321">
        <v>44428</v>
      </c>
      <c r="C146" s="321">
        <v>53086</v>
      </c>
      <c r="D146" s="322">
        <f t="shared" si="2"/>
        <v>0.195</v>
      </c>
    </row>
    <row r="147" ht="34" customHeight="1" spans="1:4">
      <c r="A147" s="327" t="s">
        <v>201</v>
      </c>
      <c r="B147" s="321">
        <v>1399</v>
      </c>
      <c r="C147" s="321">
        <v>1120</v>
      </c>
      <c r="D147" s="322">
        <f t="shared" si="2"/>
        <v>-0.199</v>
      </c>
    </row>
    <row r="148" ht="34" customHeight="1" spans="1:4">
      <c r="A148" s="328" t="s">
        <v>102</v>
      </c>
      <c r="B148" s="324">
        <v>1154</v>
      </c>
      <c r="C148" s="324">
        <v>977</v>
      </c>
      <c r="D148" s="322">
        <f t="shared" si="2"/>
        <v>-0.153</v>
      </c>
    </row>
    <row r="149" ht="34" customHeight="1" spans="1:4">
      <c r="A149" s="328" t="s">
        <v>103</v>
      </c>
      <c r="B149" s="324">
        <v>115</v>
      </c>
      <c r="C149" s="324">
        <v>131</v>
      </c>
      <c r="D149" s="322">
        <f t="shared" si="2"/>
        <v>0.139</v>
      </c>
    </row>
    <row r="150" ht="34" customHeight="1" spans="1:4">
      <c r="A150" s="328" t="s">
        <v>202</v>
      </c>
      <c r="B150" s="324">
        <v>0</v>
      </c>
      <c r="C150" s="324">
        <v>12</v>
      </c>
      <c r="D150" s="322"/>
    </row>
    <row r="151" ht="34" customHeight="1" spans="1:4">
      <c r="A151" s="328" t="s">
        <v>203</v>
      </c>
      <c r="B151" s="324">
        <v>130</v>
      </c>
      <c r="C151" s="324">
        <v>0</v>
      </c>
      <c r="D151" s="322">
        <f t="shared" si="2"/>
        <v>-1</v>
      </c>
    </row>
    <row r="152" ht="34" customHeight="1" spans="1:4">
      <c r="A152" s="327" t="s">
        <v>204</v>
      </c>
      <c r="B152" s="321">
        <v>1356</v>
      </c>
      <c r="C152" s="321">
        <v>1123</v>
      </c>
      <c r="D152" s="322">
        <f t="shared" si="2"/>
        <v>-0.172</v>
      </c>
    </row>
    <row r="153" ht="34" customHeight="1" spans="1:4">
      <c r="A153" s="328" t="s">
        <v>102</v>
      </c>
      <c r="B153" s="324">
        <v>901</v>
      </c>
      <c r="C153" s="324">
        <v>837</v>
      </c>
      <c r="D153" s="322">
        <f t="shared" si="2"/>
        <v>-0.071</v>
      </c>
    </row>
    <row r="154" ht="34" customHeight="1" spans="1:4">
      <c r="A154" s="328" t="s">
        <v>103</v>
      </c>
      <c r="B154" s="324">
        <v>452</v>
      </c>
      <c r="C154" s="324">
        <v>275</v>
      </c>
      <c r="D154" s="322">
        <f t="shared" si="2"/>
        <v>-0.392</v>
      </c>
    </row>
    <row r="155" ht="34" customHeight="1" spans="1:4">
      <c r="A155" s="328" t="s">
        <v>205</v>
      </c>
      <c r="B155" s="324">
        <v>3</v>
      </c>
      <c r="C155" s="324">
        <v>11</v>
      </c>
      <c r="D155" s="322">
        <f t="shared" si="2"/>
        <v>2.667</v>
      </c>
    </row>
    <row r="156" ht="34" customHeight="1" spans="1:4">
      <c r="A156" s="327" t="s">
        <v>206</v>
      </c>
      <c r="B156" s="321">
        <v>18562</v>
      </c>
      <c r="C156" s="321">
        <v>22565</v>
      </c>
      <c r="D156" s="322">
        <f t="shared" si="2"/>
        <v>0.216</v>
      </c>
    </row>
    <row r="157" ht="34" customHeight="1" spans="1:4">
      <c r="A157" s="328" t="s">
        <v>207</v>
      </c>
      <c r="B157" s="324">
        <v>2662</v>
      </c>
      <c r="C157" s="324">
        <v>2996</v>
      </c>
      <c r="D157" s="322">
        <f t="shared" si="2"/>
        <v>0.125</v>
      </c>
    </row>
    <row r="158" ht="34" customHeight="1" spans="1:4">
      <c r="A158" s="328" t="s">
        <v>208</v>
      </c>
      <c r="B158" s="324">
        <v>4139</v>
      </c>
      <c r="C158" s="324">
        <v>4498</v>
      </c>
      <c r="D158" s="322">
        <f t="shared" si="2"/>
        <v>0.087</v>
      </c>
    </row>
    <row r="159" ht="34" customHeight="1" spans="1:4">
      <c r="A159" s="328" t="s">
        <v>209</v>
      </c>
      <c r="B159" s="324">
        <v>9248</v>
      </c>
      <c r="C159" s="324">
        <v>10456</v>
      </c>
      <c r="D159" s="322">
        <f t="shared" si="2"/>
        <v>0.131</v>
      </c>
    </row>
    <row r="160" ht="34" customHeight="1" spans="1:4">
      <c r="A160" s="328" t="s">
        <v>210</v>
      </c>
      <c r="B160" s="324">
        <v>748</v>
      </c>
      <c r="C160" s="324">
        <v>1257</v>
      </c>
      <c r="D160" s="322">
        <f t="shared" si="2"/>
        <v>0.68</v>
      </c>
    </row>
    <row r="161" ht="34" customHeight="1" spans="1:4">
      <c r="A161" s="328" t="s">
        <v>211</v>
      </c>
      <c r="B161" s="324">
        <v>1765</v>
      </c>
      <c r="C161" s="324">
        <v>3358</v>
      </c>
      <c r="D161" s="322">
        <f t="shared" ref="D161:D224" si="3">(C161-B161)/B161</f>
        <v>0.903</v>
      </c>
    </row>
    <row r="162" ht="34" customHeight="1" spans="1:4">
      <c r="A162" s="327" t="s">
        <v>212</v>
      </c>
      <c r="B162" s="321">
        <v>0</v>
      </c>
      <c r="C162" s="321">
        <v>49</v>
      </c>
      <c r="D162" s="322"/>
    </row>
    <row r="163" ht="34" customHeight="1" spans="1:4">
      <c r="A163" s="328" t="s">
        <v>213</v>
      </c>
      <c r="B163" s="324">
        <v>0</v>
      </c>
      <c r="C163" s="324">
        <v>49</v>
      </c>
      <c r="D163" s="322"/>
    </row>
    <row r="164" ht="34" customHeight="1" spans="1:4">
      <c r="A164" s="327" t="s">
        <v>214</v>
      </c>
      <c r="B164" s="321">
        <v>2066</v>
      </c>
      <c r="C164" s="321">
        <v>2617</v>
      </c>
      <c r="D164" s="322">
        <f t="shared" si="3"/>
        <v>0.267</v>
      </c>
    </row>
    <row r="165" ht="34" customHeight="1" spans="1:4">
      <c r="A165" s="328" t="s">
        <v>215</v>
      </c>
      <c r="B165" s="324">
        <v>76</v>
      </c>
      <c r="C165" s="324">
        <v>80</v>
      </c>
      <c r="D165" s="322">
        <f t="shared" si="3"/>
        <v>0.053</v>
      </c>
    </row>
    <row r="166" ht="34" customHeight="1" spans="1:4">
      <c r="A166" s="328" t="s">
        <v>216</v>
      </c>
      <c r="B166" s="324">
        <v>100</v>
      </c>
      <c r="C166" s="324">
        <v>300</v>
      </c>
      <c r="D166" s="322">
        <f t="shared" si="3"/>
        <v>2</v>
      </c>
    </row>
    <row r="167" ht="34" customHeight="1" spans="1:4">
      <c r="A167" s="328" t="s">
        <v>217</v>
      </c>
      <c r="B167" s="324">
        <v>551</v>
      </c>
      <c r="C167" s="324">
        <v>680</v>
      </c>
      <c r="D167" s="322">
        <f t="shared" si="3"/>
        <v>0.234</v>
      </c>
    </row>
    <row r="168" ht="34" customHeight="1" spans="1:4">
      <c r="A168" s="328" t="s">
        <v>218</v>
      </c>
      <c r="B168" s="324">
        <v>1100</v>
      </c>
      <c r="C168" s="324">
        <v>1200</v>
      </c>
      <c r="D168" s="322">
        <f t="shared" si="3"/>
        <v>0.091</v>
      </c>
    </row>
    <row r="169" ht="34" customHeight="1" spans="1:4">
      <c r="A169" s="328" t="s">
        <v>219</v>
      </c>
      <c r="B169" s="324">
        <v>20</v>
      </c>
      <c r="C169" s="324">
        <v>20</v>
      </c>
      <c r="D169" s="322">
        <f t="shared" si="3"/>
        <v>0</v>
      </c>
    </row>
    <row r="170" ht="34" customHeight="1" spans="1:4">
      <c r="A170" s="328" t="s">
        <v>220</v>
      </c>
      <c r="B170" s="324">
        <v>22</v>
      </c>
      <c r="C170" s="324">
        <v>52</v>
      </c>
      <c r="D170" s="322">
        <f t="shared" si="3"/>
        <v>1.364</v>
      </c>
    </row>
    <row r="171" ht="34" customHeight="1" spans="1:4">
      <c r="A171" s="328" t="s">
        <v>221</v>
      </c>
      <c r="B171" s="324">
        <v>20</v>
      </c>
      <c r="C171" s="324">
        <v>20</v>
      </c>
      <c r="D171" s="322">
        <f t="shared" si="3"/>
        <v>0</v>
      </c>
    </row>
    <row r="172" ht="34" customHeight="1" spans="1:4">
      <c r="A172" s="328" t="s">
        <v>222</v>
      </c>
      <c r="B172" s="324">
        <v>177</v>
      </c>
      <c r="C172" s="324">
        <v>265</v>
      </c>
      <c r="D172" s="322">
        <f t="shared" si="3"/>
        <v>0.497</v>
      </c>
    </row>
    <row r="173" ht="34" customHeight="1" spans="1:4">
      <c r="A173" s="327" t="s">
        <v>223</v>
      </c>
      <c r="B173" s="321">
        <v>3107</v>
      </c>
      <c r="C173" s="321">
        <v>3873</v>
      </c>
      <c r="D173" s="322">
        <f t="shared" si="3"/>
        <v>0.247</v>
      </c>
    </row>
    <row r="174" ht="34" customHeight="1" spans="1:4">
      <c r="A174" s="328" t="s">
        <v>224</v>
      </c>
      <c r="B174" s="324">
        <v>922</v>
      </c>
      <c r="C174" s="324">
        <v>1672</v>
      </c>
      <c r="D174" s="322">
        <f t="shared" si="3"/>
        <v>0.813</v>
      </c>
    </row>
    <row r="175" ht="34" customHeight="1" spans="1:4">
      <c r="A175" s="328" t="s">
        <v>225</v>
      </c>
      <c r="B175" s="324">
        <v>494</v>
      </c>
      <c r="C175" s="324">
        <v>487</v>
      </c>
      <c r="D175" s="322">
        <f t="shared" si="3"/>
        <v>-0.014</v>
      </c>
    </row>
    <row r="176" ht="34" customHeight="1" spans="1:4">
      <c r="A176" s="328" t="s">
        <v>226</v>
      </c>
      <c r="B176" s="324">
        <v>669</v>
      </c>
      <c r="C176" s="324">
        <v>668</v>
      </c>
      <c r="D176" s="322">
        <f t="shared" si="3"/>
        <v>-0.001</v>
      </c>
    </row>
    <row r="177" ht="34" customHeight="1" spans="1:4">
      <c r="A177" s="328" t="s">
        <v>227</v>
      </c>
      <c r="B177" s="324">
        <v>171</v>
      </c>
      <c r="C177" s="324">
        <v>191</v>
      </c>
      <c r="D177" s="322">
        <f t="shared" si="3"/>
        <v>0.117</v>
      </c>
    </row>
    <row r="178" ht="34" customHeight="1" spans="1:4">
      <c r="A178" s="328" t="s">
        <v>228</v>
      </c>
      <c r="B178" s="324">
        <v>851</v>
      </c>
      <c r="C178" s="324">
        <v>855</v>
      </c>
      <c r="D178" s="322">
        <f t="shared" si="3"/>
        <v>0.005</v>
      </c>
    </row>
    <row r="179" ht="34" customHeight="1" spans="1:4">
      <c r="A179" s="327" t="s">
        <v>229</v>
      </c>
      <c r="B179" s="321">
        <v>303</v>
      </c>
      <c r="C179" s="321">
        <v>293</v>
      </c>
      <c r="D179" s="322">
        <f t="shared" si="3"/>
        <v>-0.033</v>
      </c>
    </row>
    <row r="180" ht="34" customHeight="1" spans="1:4">
      <c r="A180" s="328" t="s">
        <v>230</v>
      </c>
      <c r="B180" s="324">
        <v>109</v>
      </c>
      <c r="C180" s="324">
        <v>157</v>
      </c>
      <c r="D180" s="322">
        <f t="shared" si="3"/>
        <v>0.44</v>
      </c>
    </row>
    <row r="181" ht="34" customHeight="1" spans="1:4">
      <c r="A181" s="328" t="s">
        <v>231</v>
      </c>
      <c r="B181" s="324">
        <v>131</v>
      </c>
      <c r="C181" s="324">
        <v>90</v>
      </c>
      <c r="D181" s="322">
        <f t="shared" si="3"/>
        <v>-0.313</v>
      </c>
    </row>
    <row r="182" ht="34" customHeight="1" spans="1:4">
      <c r="A182" s="328" t="s">
        <v>232</v>
      </c>
      <c r="B182" s="324">
        <v>15</v>
      </c>
      <c r="C182" s="324">
        <v>13</v>
      </c>
      <c r="D182" s="322">
        <f t="shared" si="3"/>
        <v>-0.133</v>
      </c>
    </row>
    <row r="183" ht="34" customHeight="1" spans="1:4">
      <c r="A183" s="328" t="s">
        <v>233</v>
      </c>
      <c r="B183" s="324">
        <v>19</v>
      </c>
      <c r="C183" s="324">
        <v>3</v>
      </c>
      <c r="D183" s="322">
        <f t="shared" si="3"/>
        <v>-0.842</v>
      </c>
    </row>
    <row r="184" ht="34" customHeight="1" spans="1:4">
      <c r="A184" s="328" t="s">
        <v>234</v>
      </c>
      <c r="B184" s="324">
        <v>29</v>
      </c>
      <c r="C184" s="324">
        <v>30</v>
      </c>
      <c r="D184" s="322">
        <f t="shared" si="3"/>
        <v>0.034</v>
      </c>
    </row>
    <row r="185" ht="34" customHeight="1" spans="1:4">
      <c r="A185" s="327" t="s">
        <v>235</v>
      </c>
      <c r="B185" s="321">
        <v>906</v>
      </c>
      <c r="C185" s="321">
        <v>3531</v>
      </c>
      <c r="D185" s="322">
        <f t="shared" si="3"/>
        <v>2.897</v>
      </c>
    </row>
    <row r="186" ht="34" customHeight="1" spans="1:4">
      <c r="A186" s="328" t="s">
        <v>236</v>
      </c>
      <c r="B186" s="324">
        <v>90</v>
      </c>
      <c r="C186" s="324">
        <v>116</v>
      </c>
      <c r="D186" s="322">
        <f t="shared" si="3"/>
        <v>0.289</v>
      </c>
    </row>
    <row r="187" ht="34" customHeight="1" spans="1:4">
      <c r="A187" s="328" t="s">
        <v>237</v>
      </c>
      <c r="B187" s="324">
        <v>359</v>
      </c>
      <c r="C187" s="324">
        <v>536</v>
      </c>
      <c r="D187" s="322">
        <f t="shared" si="3"/>
        <v>0.493</v>
      </c>
    </row>
    <row r="188" ht="34" customHeight="1" spans="1:4">
      <c r="A188" s="328" t="s">
        <v>238</v>
      </c>
      <c r="B188" s="324">
        <v>457</v>
      </c>
      <c r="C188" s="324">
        <v>1279</v>
      </c>
      <c r="D188" s="322">
        <f t="shared" si="3"/>
        <v>1.799</v>
      </c>
    </row>
    <row r="189" ht="34" customHeight="1" spans="1:4">
      <c r="A189" s="328" t="s">
        <v>239</v>
      </c>
      <c r="B189" s="324">
        <v>0</v>
      </c>
      <c r="C189" s="324">
        <v>1600</v>
      </c>
      <c r="D189" s="322" t="e">
        <f t="shared" si="3"/>
        <v>#DIV/0!</v>
      </c>
    </row>
    <row r="190" ht="34" customHeight="1" spans="1:4">
      <c r="A190" s="327" t="s">
        <v>240</v>
      </c>
      <c r="B190" s="321">
        <v>1260</v>
      </c>
      <c r="C190" s="321">
        <v>1028</v>
      </c>
      <c r="D190" s="322">
        <f t="shared" si="3"/>
        <v>-0.184</v>
      </c>
    </row>
    <row r="191" ht="34" customHeight="1" spans="1:4">
      <c r="A191" s="328" t="s">
        <v>102</v>
      </c>
      <c r="B191" s="324">
        <v>177</v>
      </c>
      <c r="C191" s="324">
        <v>122</v>
      </c>
      <c r="D191" s="322">
        <f t="shared" si="3"/>
        <v>-0.311</v>
      </c>
    </row>
    <row r="192" ht="34" customHeight="1" spans="1:4">
      <c r="A192" s="328" t="s">
        <v>103</v>
      </c>
      <c r="B192" s="324">
        <v>25</v>
      </c>
      <c r="C192" s="324">
        <v>1</v>
      </c>
      <c r="D192" s="322">
        <f t="shared" si="3"/>
        <v>-0.96</v>
      </c>
    </row>
    <row r="193" ht="34" customHeight="1" spans="1:4">
      <c r="A193" s="328" t="s">
        <v>241</v>
      </c>
      <c r="B193" s="324">
        <v>14</v>
      </c>
      <c r="C193" s="324">
        <v>3</v>
      </c>
      <c r="D193" s="322">
        <f t="shared" si="3"/>
        <v>-0.786</v>
      </c>
    </row>
    <row r="194" ht="34" customHeight="1" spans="1:4">
      <c r="A194" s="328" t="s">
        <v>242</v>
      </c>
      <c r="B194" s="324">
        <v>433</v>
      </c>
      <c r="C194" s="324">
        <v>139</v>
      </c>
      <c r="D194" s="322">
        <f t="shared" si="3"/>
        <v>-0.679</v>
      </c>
    </row>
    <row r="195" ht="34" customHeight="1" spans="1:4">
      <c r="A195" s="328" t="s">
        <v>243</v>
      </c>
      <c r="B195" s="324">
        <v>25</v>
      </c>
      <c r="C195" s="324">
        <v>0</v>
      </c>
      <c r="D195" s="322">
        <f t="shared" si="3"/>
        <v>-1</v>
      </c>
    </row>
    <row r="196" ht="34" customHeight="1" spans="1:4">
      <c r="A196" s="328" t="s">
        <v>244</v>
      </c>
      <c r="B196" s="324">
        <v>586</v>
      </c>
      <c r="C196" s="324">
        <v>763</v>
      </c>
      <c r="D196" s="322">
        <f t="shared" si="3"/>
        <v>0.302</v>
      </c>
    </row>
    <row r="197" ht="34" customHeight="1" spans="1:4">
      <c r="A197" s="327" t="s">
        <v>245</v>
      </c>
      <c r="B197" s="321">
        <v>135</v>
      </c>
      <c r="C197" s="321">
        <v>114</v>
      </c>
      <c r="D197" s="322">
        <f t="shared" si="3"/>
        <v>-0.156</v>
      </c>
    </row>
    <row r="198" ht="34" customHeight="1" spans="1:4">
      <c r="A198" s="328" t="s">
        <v>102</v>
      </c>
      <c r="B198" s="324">
        <v>129</v>
      </c>
      <c r="C198" s="324">
        <v>114</v>
      </c>
      <c r="D198" s="322">
        <f t="shared" si="3"/>
        <v>-0.116</v>
      </c>
    </row>
    <row r="199" ht="34" customHeight="1" spans="1:4">
      <c r="A199" s="328" t="s">
        <v>103</v>
      </c>
      <c r="B199" s="324">
        <v>6</v>
      </c>
      <c r="C199" s="324">
        <v>0</v>
      </c>
      <c r="D199" s="322">
        <f t="shared" si="3"/>
        <v>-1</v>
      </c>
    </row>
    <row r="200" ht="34" customHeight="1" spans="1:4">
      <c r="A200" s="327" t="s">
        <v>246</v>
      </c>
      <c r="B200" s="321">
        <v>5926</v>
      </c>
      <c r="C200" s="321">
        <v>5881</v>
      </c>
      <c r="D200" s="322">
        <f t="shared" si="3"/>
        <v>-0.008</v>
      </c>
    </row>
    <row r="201" ht="34" customHeight="1" spans="1:4">
      <c r="A201" s="328" t="s">
        <v>247</v>
      </c>
      <c r="B201" s="324">
        <v>956</v>
      </c>
      <c r="C201" s="324">
        <v>958</v>
      </c>
      <c r="D201" s="322">
        <f t="shared" si="3"/>
        <v>0.002</v>
      </c>
    </row>
    <row r="202" ht="34" customHeight="1" spans="1:4">
      <c r="A202" s="328" t="s">
        <v>248</v>
      </c>
      <c r="B202" s="324">
        <v>4970</v>
      </c>
      <c r="C202" s="324">
        <v>4923</v>
      </c>
      <c r="D202" s="322">
        <f t="shared" si="3"/>
        <v>-0.009</v>
      </c>
    </row>
    <row r="203" ht="34" customHeight="1" spans="1:4">
      <c r="A203" s="327" t="s">
        <v>249</v>
      </c>
      <c r="B203" s="321">
        <v>219</v>
      </c>
      <c r="C203" s="321">
        <v>356</v>
      </c>
      <c r="D203" s="322">
        <f t="shared" si="3"/>
        <v>0.626</v>
      </c>
    </row>
    <row r="204" ht="34" customHeight="1" spans="1:4">
      <c r="A204" s="328" t="s">
        <v>250</v>
      </c>
      <c r="B204" s="324">
        <v>209</v>
      </c>
      <c r="C204" s="324">
        <v>324</v>
      </c>
      <c r="D204" s="322">
        <f t="shared" si="3"/>
        <v>0.55</v>
      </c>
    </row>
    <row r="205" ht="34" customHeight="1" spans="1:4">
      <c r="A205" s="328" t="s">
        <v>251</v>
      </c>
      <c r="B205" s="324">
        <v>10</v>
      </c>
      <c r="C205" s="324">
        <v>32</v>
      </c>
      <c r="D205" s="322">
        <f t="shared" si="3"/>
        <v>2.2</v>
      </c>
    </row>
    <row r="206" ht="34" customHeight="1" spans="1:4">
      <c r="A206" s="327" t="s">
        <v>252</v>
      </c>
      <c r="B206" s="321">
        <v>1824</v>
      </c>
      <c r="C206" s="321">
        <v>1664</v>
      </c>
      <c r="D206" s="322">
        <f t="shared" si="3"/>
        <v>-0.088</v>
      </c>
    </row>
    <row r="207" ht="34" customHeight="1" spans="1:4">
      <c r="A207" s="328" t="s">
        <v>253</v>
      </c>
      <c r="B207" s="324">
        <v>824</v>
      </c>
      <c r="C207" s="324">
        <v>751</v>
      </c>
      <c r="D207" s="322">
        <f t="shared" si="3"/>
        <v>-0.089</v>
      </c>
    </row>
    <row r="208" ht="34" customHeight="1" spans="1:4">
      <c r="A208" s="328" t="s">
        <v>254</v>
      </c>
      <c r="B208" s="324">
        <v>1000</v>
      </c>
      <c r="C208" s="324">
        <v>913</v>
      </c>
      <c r="D208" s="322">
        <f t="shared" si="3"/>
        <v>-0.087</v>
      </c>
    </row>
    <row r="209" ht="34" customHeight="1" spans="1:4">
      <c r="A209" s="327" t="s">
        <v>255</v>
      </c>
      <c r="B209" s="321">
        <v>61</v>
      </c>
      <c r="C209" s="321">
        <v>22</v>
      </c>
      <c r="D209" s="322">
        <f t="shared" si="3"/>
        <v>-0.639</v>
      </c>
    </row>
    <row r="210" ht="34" customHeight="1" spans="1:4">
      <c r="A210" s="328" t="s">
        <v>256</v>
      </c>
      <c r="B210" s="324">
        <v>61</v>
      </c>
      <c r="C210" s="324">
        <v>22</v>
      </c>
      <c r="D210" s="322">
        <f t="shared" si="3"/>
        <v>-0.639</v>
      </c>
    </row>
    <row r="211" ht="34" customHeight="1" spans="1:4">
      <c r="A211" s="327" t="s">
        <v>257</v>
      </c>
      <c r="B211" s="321">
        <v>7002</v>
      </c>
      <c r="C211" s="321">
        <v>8703</v>
      </c>
      <c r="D211" s="322">
        <f t="shared" si="3"/>
        <v>0.243</v>
      </c>
    </row>
    <row r="212" ht="34" customHeight="1" spans="1:4">
      <c r="A212" s="329" t="s">
        <v>258</v>
      </c>
      <c r="B212" s="324">
        <v>7002</v>
      </c>
      <c r="C212" s="324">
        <v>8703</v>
      </c>
      <c r="D212" s="322">
        <f t="shared" si="3"/>
        <v>0.243</v>
      </c>
    </row>
    <row r="213" ht="34" customHeight="1" spans="1:4">
      <c r="A213" s="327" t="s">
        <v>259</v>
      </c>
      <c r="B213" s="321">
        <v>193</v>
      </c>
      <c r="C213" s="321">
        <v>142</v>
      </c>
      <c r="D213" s="322">
        <f t="shared" si="3"/>
        <v>-0.264</v>
      </c>
    </row>
    <row r="214" ht="34" customHeight="1" spans="1:4">
      <c r="A214" s="328" t="s">
        <v>102</v>
      </c>
      <c r="B214" s="324">
        <v>148</v>
      </c>
      <c r="C214" s="324">
        <v>142</v>
      </c>
      <c r="D214" s="322">
        <f t="shared" si="3"/>
        <v>-0.041</v>
      </c>
    </row>
    <row r="215" ht="34" customHeight="1" spans="1:4">
      <c r="A215" s="328" t="s">
        <v>103</v>
      </c>
      <c r="B215" s="324">
        <v>17</v>
      </c>
      <c r="C215" s="324">
        <v>0</v>
      </c>
      <c r="D215" s="322">
        <f t="shared" si="3"/>
        <v>-1</v>
      </c>
    </row>
    <row r="216" ht="34" customHeight="1" spans="1:4">
      <c r="A216" s="328" t="s">
        <v>260</v>
      </c>
      <c r="B216" s="324">
        <v>28</v>
      </c>
      <c r="C216" s="324">
        <v>0</v>
      </c>
      <c r="D216" s="322">
        <f t="shared" si="3"/>
        <v>-1</v>
      </c>
    </row>
    <row r="217" ht="34" customHeight="1" spans="1:4">
      <c r="A217" s="327" t="s">
        <v>261</v>
      </c>
      <c r="B217" s="321">
        <v>106</v>
      </c>
      <c r="C217" s="321">
        <v>0</v>
      </c>
      <c r="D217" s="322">
        <f t="shared" si="3"/>
        <v>-1</v>
      </c>
    </row>
    <row r="218" ht="34" customHeight="1" spans="1:4">
      <c r="A218" s="330" t="s">
        <v>262</v>
      </c>
      <c r="B218" s="324">
        <v>106</v>
      </c>
      <c r="C218" s="324">
        <v>0</v>
      </c>
      <c r="D218" s="322">
        <f t="shared" si="3"/>
        <v>-1</v>
      </c>
    </row>
    <row r="219" ht="34" customHeight="1" spans="1:4">
      <c r="A219" s="327" t="s">
        <v>263</v>
      </c>
      <c r="B219" s="321">
        <v>3</v>
      </c>
      <c r="C219" s="321">
        <v>5</v>
      </c>
      <c r="D219" s="322">
        <f t="shared" si="3"/>
        <v>0.667</v>
      </c>
    </row>
    <row r="220" ht="34" customHeight="1" spans="1:4">
      <c r="A220" s="328" t="s">
        <v>264</v>
      </c>
      <c r="B220" s="324">
        <v>3</v>
      </c>
      <c r="C220" s="324">
        <v>5</v>
      </c>
      <c r="D220" s="322">
        <f t="shared" si="3"/>
        <v>0.667</v>
      </c>
    </row>
    <row r="221" ht="34" customHeight="1" spans="1:4">
      <c r="A221" s="327" t="s">
        <v>265</v>
      </c>
      <c r="B221" s="321">
        <v>30474</v>
      </c>
      <c r="C221" s="321">
        <v>30853</v>
      </c>
      <c r="D221" s="322">
        <f t="shared" si="3"/>
        <v>0.012</v>
      </c>
    </row>
    <row r="222" ht="34" customHeight="1" spans="1:4">
      <c r="A222" s="327" t="s">
        <v>266</v>
      </c>
      <c r="B222" s="321">
        <v>518</v>
      </c>
      <c r="C222" s="321">
        <v>302</v>
      </c>
      <c r="D222" s="322">
        <f t="shared" si="3"/>
        <v>-0.417</v>
      </c>
    </row>
    <row r="223" ht="34" customHeight="1" spans="1:4">
      <c r="A223" s="328" t="s">
        <v>102</v>
      </c>
      <c r="B223" s="324">
        <v>370</v>
      </c>
      <c r="C223" s="324">
        <v>301</v>
      </c>
      <c r="D223" s="322">
        <f t="shared" si="3"/>
        <v>-0.186</v>
      </c>
    </row>
    <row r="224" ht="34" customHeight="1" spans="1:4">
      <c r="A224" s="328" t="s">
        <v>103</v>
      </c>
      <c r="B224" s="324">
        <v>148</v>
      </c>
      <c r="C224" s="324">
        <v>1</v>
      </c>
      <c r="D224" s="322">
        <f t="shared" si="3"/>
        <v>-0.993</v>
      </c>
    </row>
    <row r="225" ht="34" customHeight="1" spans="1:4">
      <c r="A225" s="327" t="s">
        <v>267</v>
      </c>
      <c r="B225" s="321">
        <v>2325</v>
      </c>
      <c r="C225" s="321">
        <v>5344</v>
      </c>
      <c r="D225" s="322">
        <f t="shared" ref="D225:D288" si="4">(C225-B225)/B225</f>
        <v>1.298</v>
      </c>
    </row>
    <row r="226" ht="34" customHeight="1" spans="1:4">
      <c r="A226" s="328" t="s">
        <v>268</v>
      </c>
      <c r="B226" s="324">
        <v>1039</v>
      </c>
      <c r="C226" s="324">
        <v>3823</v>
      </c>
      <c r="D226" s="322">
        <f t="shared" si="4"/>
        <v>2.679</v>
      </c>
    </row>
    <row r="227" ht="34" customHeight="1" spans="1:4">
      <c r="A227" s="328" t="s">
        <v>269</v>
      </c>
      <c r="B227" s="324">
        <v>1286</v>
      </c>
      <c r="C227" s="324">
        <v>1521</v>
      </c>
      <c r="D227" s="322">
        <f t="shared" si="4"/>
        <v>0.183</v>
      </c>
    </row>
    <row r="228" ht="34" customHeight="1" spans="1:4">
      <c r="A228" s="327" t="s">
        <v>270</v>
      </c>
      <c r="B228" s="321">
        <v>4891</v>
      </c>
      <c r="C228" s="321">
        <v>4970</v>
      </c>
      <c r="D228" s="322">
        <f t="shared" si="4"/>
        <v>0.016</v>
      </c>
    </row>
    <row r="229" ht="34" customHeight="1" spans="1:4">
      <c r="A229" s="328" t="s">
        <v>271</v>
      </c>
      <c r="B229" s="324">
        <v>4891</v>
      </c>
      <c r="C229" s="324">
        <v>4970</v>
      </c>
      <c r="D229" s="322">
        <f t="shared" si="4"/>
        <v>0.016</v>
      </c>
    </row>
    <row r="230" ht="34" customHeight="1" spans="1:4">
      <c r="A230" s="327" t="s">
        <v>272</v>
      </c>
      <c r="B230" s="321">
        <v>5294</v>
      </c>
      <c r="C230" s="321">
        <v>6202</v>
      </c>
      <c r="D230" s="322">
        <f t="shared" si="4"/>
        <v>0.172</v>
      </c>
    </row>
    <row r="231" ht="34" customHeight="1" spans="1:4">
      <c r="A231" s="328" t="s">
        <v>273</v>
      </c>
      <c r="B231" s="324">
        <v>711</v>
      </c>
      <c r="C231" s="324">
        <v>833</v>
      </c>
      <c r="D231" s="322">
        <f t="shared" si="4"/>
        <v>0.172</v>
      </c>
    </row>
    <row r="232" ht="34" customHeight="1" spans="1:4">
      <c r="A232" s="328" t="s">
        <v>274</v>
      </c>
      <c r="B232" s="324">
        <v>116</v>
      </c>
      <c r="C232" s="324">
        <v>91</v>
      </c>
      <c r="D232" s="322">
        <f t="shared" si="4"/>
        <v>-0.216</v>
      </c>
    </row>
    <row r="233" ht="34" customHeight="1" spans="1:4">
      <c r="A233" s="328" t="s">
        <v>275</v>
      </c>
      <c r="B233" s="324">
        <v>645</v>
      </c>
      <c r="C233" s="324">
        <v>570</v>
      </c>
      <c r="D233" s="322">
        <f t="shared" si="4"/>
        <v>-0.116</v>
      </c>
    </row>
    <row r="234" ht="34" customHeight="1" spans="1:4">
      <c r="A234" s="328" t="s">
        <v>276</v>
      </c>
      <c r="B234" s="324">
        <v>1682</v>
      </c>
      <c r="C234" s="324">
        <v>2046</v>
      </c>
      <c r="D234" s="322">
        <f t="shared" si="4"/>
        <v>0.216</v>
      </c>
    </row>
    <row r="235" ht="34" customHeight="1" spans="1:4">
      <c r="A235" s="328" t="s">
        <v>277</v>
      </c>
      <c r="B235" s="324">
        <v>538</v>
      </c>
      <c r="C235" s="324">
        <v>1079</v>
      </c>
      <c r="D235" s="322">
        <f t="shared" si="4"/>
        <v>1.006</v>
      </c>
    </row>
    <row r="236" ht="34" customHeight="1" spans="1:4">
      <c r="A236" s="328" t="s">
        <v>278</v>
      </c>
      <c r="B236" s="324">
        <v>978</v>
      </c>
      <c r="C236" s="324">
        <v>960</v>
      </c>
      <c r="D236" s="322">
        <f t="shared" si="4"/>
        <v>-0.018</v>
      </c>
    </row>
    <row r="237" ht="34" customHeight="1" spans="1:4">
      <c r="A237" s="328" t="s">
        <v>279</v>
      </c>
      <c r="B237" s="324">
        <v>624</v>
      </c>
      <c r="C237" s="324">
        <v>623</v>
      </c>
      <c r="D237" s="322">
        <f t="shared" si="4"/>
        <v>-0.002</v>
      </c>
    </row>
    <row r="238" ht="34" customHeight="1" spans="1:4">
      <c r="A238" s="327" t="s">
        <v>280</v>
      </c>
      <c r="B238" s="321">
        <v>2320</v>
      </c>
      <c r="C238" s="321">
        <v>2282</v>
      </c>
      <c r="D238" s="322">
        <f t="shared" si="4"/>
        <v>-0.016</v>
      </c>
    </row>
    <row r="239" ht="34" customHeight="1" spans="1:4">
      <c r="A239" s="328" t="s">
        <v>281</v>
      </c>
      <c r="B239" s="324">
        <v>307</v>
      </c>
      <c r="C239" s="324">
        <v>218</v>
      </c>
      <c r="D239" s="322">
        <f t="shared" si="4"/>
        <v>-0.29</v>
      </c>
    </row>
    <row r="240" ht="34" customHeight="1" spans="1:4">
      <c r="A240" s="328" t="s">
        <v>282</v>
      </c>
      <c r="B240" s="324">
        <v>1680</v>
      </c>
      <c r="C240" s="324">
        <v>1651</v>
      </c>
      <c r="D240" s="322">
        <f t="shared" si="4"/>
        <v>-0.017</v>
      </c>
    </row>
    <row r="241" ht="34" customHeight="1" spans="1:4">
      <c r="A241" s="328" t="s">
        <v>283</v>
      </c>
      <c r="B241" s="324">
        <v>333</v>
      </c>
      <c r="C241" s="324">
        <v>413</v>
      </c>
      <c r="D241" s="322">
        <f t="shared" si="4"/>
        <v>0.24</v>
      </c>
    </row>
    <row r="242" ht="34" customHeight="1" spans="1:4">
      <c r="A242" s="327" t="s">
        <v>284</v>
      </c>
      <c r="B242" s="321">
        <v>7624</v>
      </c>
      <c r="C242" s="321">
        <v>8687</v>
      </c>
      <c r="D242" s="322">
        <f t="shared" si="4"/>
        <v>0.139</v>
      </c>
    </row>
    <row r="243" ht="34" customHeight="1" spans="1:4">
      <c r="A243" s="328" t="s">
        <v>285</v>
      </c>
      <c r="B243" s="324">
        <v>1398</v>
      </c>
      <c r="C243" s="324">
        <v>1336</v>
      </c>
      <c r="D243" s="322">
        <f t="shared" si="4"/>
        <v>-0.044</v>
      </c>
    </row>
    <row r="244" ht="34" customHeight="1" spans="1:4">
      <c r="A244" s="328" t="s">
        <v>286</v>
      </c>
      <c r="B244" s="324">
        <v>3582</v>
      </c>
      <c r="C244" s="324">
        <v>3680</v>
      </c>
      <c r="D244" s="322">
        <f t="shared" si="4"/>
        <v>0.027</v>
      </c>
    </row>
    <row r="245" ht="34" customHeight="1" spans="1:4">
      <c r="A245" s="328" t="s">
        <v>287</v>
      </c>
      <c r="B245" s="324">
        <v>2644</v>
      </c>
      <c r="C245" s="324">
        <v>2952</v>
      </c>
      <c r="D245" s="322">
        <f t="shared" si="4"/>
        <v>0.116</v>
      </c>
    </row>
    <row r="246" ht="34" customHeight="1" spans="1:4">
      <c r="A246" s="328" t="s">
        <v>288</v>
      </c>
      <c r="B246" s="324">
        <v>0</v>
      </c>
      <c r="C246" s="324">
        <v>719</v>
      </c>
      <c r="D246" s="322"/>
    </row>
    <row r="247" ht="34" customHeight="1" spans="1:4">
      <c r="A247" s="327" t="s">
        <v>289</v>
      </c>
      <c r="B247" s="321">
        <v>4972</v>
      </c>
      <c r="C247" s="321">
        <v>528</v>
      </c>
      <c r="D247" s="322">
        <f t="shared" si="4"/>
        <v>-0.894</v>
      </c>
    </row>
    <row r="248" ht="34" customHeight="1" spans="1:4">
      <c r="A248" s="328" t="s">
        <v>290</v>
      </c>
      <c r="B248" s="324">
        <v>0</v>
      </c>
      <c r="C248" s="324">
        <v>8</v>
      </c>
      <c r="D248" s="322"/>
    </row>
    <row r="249" ht="34" customHeight="1" spans="1:4">
      <c r="A249" s="328" t="s">
        <v>291</v>
      </c>
      <c r="B249" s="324">
        <v>4972</v>
      </c>
      <c r="C249" s="324">
        <v>520</v>
      </c>
      <c r="D249" s="322">
        <f t="shared" si="4"/>
        <v>-0.895</v>
      </c>
    </row>
    <row r="250" ht="34" customHeight="1" spans="1:4">
      <c r="A250" s="327" t="s">
        <v>292</v>
      </c>
      <c r="B250" s="321">
        <v>1949</v>
      </c>
      <c r="C250" s="321">
        <v>2042</v>
      </c>
      <c r="D250" s="322">
        <f t="shared" si="4"/>
        <v>0.048</v>
      </c>
    </row>
    <row r="251" ht="34" customHeight="1" spans="1:4">
      <c r="A251" s="328" t="s">
        <v>293</v>
      </c>
      <c r="B251" s="324">
        <v>1944</v>
      </c>
      <c r="C251" s="324">
        <v>2037</v>
      </c>
      <c r="D251" s="322">
        <f t="shared" si="4"/>
        <v>0.048</v>
      </c>
    </row>
    <row r="252" ht="34" customHeight="1" spans="1:4">
      <c r="A252" s="328" t="s">
        <v>294</v>
      </c>
      <c r="B252" s="324">
        <v>5</v>
      </c>
      <c r="C252" s="324">
        <v>5</v>
      </c>
      <c r="D252" s="322">
        <f t="shared" si="4"/>
        <v>0</v>
      </c>
    </row>
    <row r="253" ht="34" customHeight="1" spans="1:4">
      <c r="A253" s="327" t="s">
        <v>295</v>
      </c>
      <c r="B253" s="321">
        <v>93</v>
      </c>
      <c r="C253" s="321">
        <v>92</v>
      </c>
      <c r="D253" s="322">
        <f t="shared" si="4"/>
        <v>-0.011</v>
      </c>
    </row>
    <row r="254" ht="34" customHeight="1" spans="1:4">
      <c r="A254" s="328" t="s">
        <v>296</v>
      </c>
      <c r="B254" s="324">
        <v>93</v>
      </c>
      <c r="C254" s="324">
        <v>92</v>
      </c>
      <c r="D254" s="322">
        <f t="shared" si="4"/>
        <v>-0.011</v>
      </c>
    </row>
    <row r="255" ht="34" customHeight="1" spans="1:4">
      <c r="A255" s="327" t="s">
        <v>297</v>
      </c>
      <c r="B255" s="321">
        <v>475</v>
      </c>
      <c r="C255" s="321">
        <v>392</v>
      </c>
      <c r="D255" s="322">
        <f t="shared" si="4"/>
        <v>-0.175</v>
      </c>
    </row>
    <row r="256" ht="34" customHeight="1" spans="1:4">
      <c r="A256" s="328" t="s">
        <v>102</v>
      </c>
      <c r="B256" s="324">
        <v>423</v>
      </c>
      <c r="C256" s="324">
        <v>338</v>
      </c>
      <c r="D256" s="322">
        <f t="shared" si="4"/>
        <v>-0.201</v>
      </c>
    </row>
    <row r="257" ht="34" customHeight="1" spans="1:4">
      <c r="A257" s="328" t="s">
        <v>298</v>
      </c>
      <c r="B257" s="324">
        <v>52</v>
      </c>
      <c r="C257" s="324">
        <v>54</v>
      </c>
      <c r="D257" s="322">
        <f t="shared" si="4"/>
        <v>0.038</v>
      </c>
    </row>
    <row r="258" ht="34" customHeight="1" spans="1:4">
      <c r="A258" s="327" t="s">
        <v>299</v>
      </c>
      <c r="B258" s="321">
        <v>13</v>
      </c>
      <c r="C258" s="321">
        <v>12</v>
      </c>
      <c r="D258" s="322">
        <f t="shared" si="4"/>
        <v>-0.077</v>
      </c>
    </row>
    <row r="259" ht="34" customHeight="1" spans="1:4">
      <c r="A259" s="328" t="s">
        <v>300</v>
      </c>
      <c r="B259" s="324">
        <v>13</v>
      </c>
      <c r="C259" s="324">
        <v>12</v>
      </c>
      <c r="D259" s="322">
        <f t="shared" si="4"/>
        <v>-0.077</v>
      </c>
    </row>
    <row r="260" ht="34" customHeight="1" spans="1:4">
      <c r="A260" s="327" t="s">
        <v>301</v>
      </c>
      <c r="B260" s="321">
        <v>3433</v>
      </c>
      <c r="C260" s="321">
        <v>2754</v>
      </c>
      <c r="D260" s="322">
        <f t="shared" si="4"/>
        <v>-0.198</v>
      </c>
    </row>
    <row r="261" ht="34" customHeight="1" spans="1:4">
      <c r="A261" s="327" t="s">
        <v>302</v>
      </c>
      <c r="B261" s="321">
        <v>108</v>
      </c>
      <c r="C261" s="321">
        <v>0</v>
      </c>
      <c r="D261" s="322">
        <f t="shared" si="4"/>
        <v>-1</v>
      </c>
    </row>
    <row r="262" ht="34" customHeight="1" spans="1:4">
      <c r="A262" s="328" t="s">
        <v>102</v>
      </c>
      <c r="B262" s="324">
        <v>58</v>
      </c>
      <c r="C262" s="324">
        <v>0</v>
      </c>
      <c r="D262" s="322">
        <f t="shared" si="4"/>
        <v>-1</v>
      </c>
    </row>
    <row r="263" ht="34" customHeight="1" spans="1:4">
      <c r="A263" s="328" t="s">
        <v>103</v>
      </c>
      <c r="B263" s="324">
        <v>50</v>
      </c>
      <c r="C263" s="324">
        <v>0</v>
      </c>
      <c r="D263" s="322">
        <f t="shared" si="4"/>
        <v>-1</v>
      </c>
    </row>
    <row r="264" ht="34" customHeight="1" spans="1:4">
      <c r="A264" s="327" t="s">
        <v>303</v>
      </c>
      <c r="B264" s="321">
        <v>151</v>
      </c>
      <c r="C264" s="321">
        <v>80</v>
      </c>
      <c r="D264" s="322">
        <f t="shared" si="4"/>
        <v>-0.47</v>
      </c>
    </row>
    <row r="265" ht="34" customHeight="1" spans="1:4">
      <c r="A265" s="328" t="s">
        <v>304</v>
      </c>
      <c r="B265" s="324">
        <v>151</v>
      </c>
      <c r="C265" s="324">
        <v>80</v>
      </c>
      <c r="D265" s="322">
        <f t="shared" si="4"/>
        <v>-0.47</v>
      </c>
    </row>
    <row r="266" ht="34" customHeight="1" spans="1:4">
      <c r="A266" s="327" t="s">
        <v>305</v>
      </c>
      <c r="B266" s="321">
        <v>704</v>
      </c>
      <c r="C266" s="321">
        <v>708</v>
      </c>
      <c r="D266" s="322">
        <f t="shared" si="4"/>
        <v>0.006</v>
      </c>
    </row>
    <row r="267" ht="34" customHeight="1" spans="1:4">
      <c r="A267" s="328" t="s">
        <v>306</v>
      </c>
      <c r="B267" s="324">
        <v>558</v>
      </c>
      <c r="C267" s="324">
        <v>620</v>
      </c>
      <c r="D267" s="322">
        <f t="shared" si="4"/>
        <v>0.111</v>
      </c>
    </row>
    <row r="268" ht="34" customHeight="1" spans="1:4">
      <c r="A268" s="328" t="s">
        <v>307</v>
      </c>
      <c r="B268" s="324">
        <v>57</v>
      </c>
      <c r="C268" s="324">
        <v>0</v>
      </c>
      <c r="D268" s="322">
        <f t="shared" si="4"/>
        <v>-1</v>
      </c>
    </row>
    <row r="269" ht="34" customHeight="1" spans="1:4">
      <c r="A269" s="328" t="s">
        <v>308</v>
      </c>
      <c r="B269" s="324">
        <v>33</v>
      </c>
      <c r="C269" s="324">
        <v>33</v>
      </c>
      <c r="D269" s="322">
        <f t="shared" si="4"/>
        <v>0</v>
      </c>
    </row>
    <row r="270" ht="34" customHeight="1" spans="1:4">
      <c r="A270" s="328" t="s">
        <v>309</v>
      </c>
      <c r="B270" s="324">
        <v>56</v>
      </c>
      <c r="C270" s="324">
        <v>55</v>
      </c>
      <c r="D270" s="322">
        <f t="shared" si="4"/>
        <v>-0.018</v>
      </c>
    </row>
    <row r="271" ht="34" customHeight="1" spans="1:4">
      <c r="A271" s="327" t="s">
        <v>310</v>
      </c>
      <c r="B271" s="321">
        <v>34</v>
      </c>
      <c r="C271" s="321">
        <v>21</v>
      </c>
      <c r="D271" s="322">
        <f t="shared" si="4"/>
        <v>-0.382</v>
      </c>
    </row>
    <row r="272" ht="34" customHeight="1" spans="1:4">
      <c r="A272" s="328" t="s">
        <v>311</v>
      </c>
      <c r="B272" s="324">
        <v>33</v>
      </c>
      <c r="C272" s="324">
        <v>20</v>
      </c>
      <c r="D272" s="322">
        <f t="shared" si="4"/>
        <v>-0.394</v>
      </c>
    </row>
    <row r="273" ht="34" customHeight="1" spans="1:4">
      <c r="A273" s="328" t="s">
        <v>312</v>
      </c>
      <c r="B273" s="324">
        <v>1</v>
      </c>
      <c r="C273" s="324">
        <v>1</v>
      </c>
      <c r="D273" s="322">
        <f t="shared" si="4"/>
        <v>0</v>
      </c>
    </row>
    <row r="274" ht="34" customHeight="1" spans="1:4">
      <c r="A274" s="327" t="s">
        <v>313</v>
      </c>
      <c r="B274" s="321">
        <v>2354</v>
      </c>
      <c r="C274" s="321">
        <v>1932</v>
      </c>
      <c r="D274" s="322">
        <f t="shared" si="4"/>
        <v>-0.179</v>
      </c>
    </row>
    <row r="275" ht="34" customHeight="1" spans="1:4">
      <c r="A275" s="328" t="s">
        <v>314</v>
      </c>
      <c r="B275" s="324">
        <v>2118</v>
      </c>
      <c r="C275" s="324">
        <v>1732</v>
      </c>
      <c r="D275" s="322">
        <f t="shared" si="4"/>
        <v>-0.182</v>
      </c>
    </row>
    <row r="276" ht="34" customHeight="1" spans="1:4">
      <c r="A276" s="328" t="s">
        <v>315</v>
      </c>
      <c r="B276" s="324">
        <v>236</v>
      </c>
      <c r="C276" s="324">
        <v>200</v>
      </c>
      <c r="D276" s="322">
        <f t="shared" si="4"/>
        <v>-0.153</v>
      </c>
    </row>
    <row r="277" ht="34" customHeight="1" spans="1:4">
      <c r="A277" s="327" t="s">
        <v>316</v>
      </c>
      <c r="B277" s="321">
        <v>2</v>
      </c>
      <c r="C277" s="321">
        <v>0</v>
      </c>
      <c r="D277" s="322">
        <f t="shared" si="4"/>
        <v>-1</v>
      </c>
    </row>
    <row r="278" ht="34" customHeight="1" spans="1:4">
      <c r="A278" s="328" t="s">
        <v>317</v>
      </c>
      <c r="B278" s="324">
        <v>2</v>
      </c>
      <c r="C278" s="324">
        <v>0</v>
      </c>
      <c r="D278" s="322">
        <f t="shared" si="4"/>
        <v>-1</v>
      </c>
    </row>
    <row r="279" ht="34" customHeight="1" spans="1:4">
      <c r="A279" s="327" t="s">
        <v>318</v>
      </c>
      <c r="B279" s="321">
        <v>80</v>
      </c>
      <c r="C279" s="321">
        <v>0</v>
      </c>
      <c r="D279" s="322">
        <f t="shared" si="4"/>
        <v>-1</v>
      </c>
    </row>
    <row r="280" ht="34" customHeight="1" spans="1:4">
      <c r="A280" s="328" t="s">
        <v>319</v>
      </c>
      <c r="B280" s="324">
        <v>80</v>
      </c>
      <c r="C280" s="324">
        <v>0</v>
      </c>
      <c r="D280" s="322">
        <f t="shared" si="4"/>
        <v>-1</v>
      </c>
    </row>
    <row r="281" ht="34" customHeight="1" spans="1:4">
      <c r="A281" s="327" t="s">
        <v>320</v>
      </c>
      <c r="B281" s="321">
        <v>0</v>
      </c>
      <c r="C281" s="321">
        <v>13</v>
      </c>
      <c r="D281" s="322"/>
    </row>
    <row r="282" ht="34" customHeight="1" spans="1:4">
      <c r="A282" s="328" t="s">
        <v>321</v>
      </c>
      <c r="B282" s="324">
        <v>0</v>
      </c>
      <c r="C282" s="324">
        <v>13</v>
      </c>
      <c r="D282" s="322"/>
    </row>
    <row r="283" ht="34" customHeight="1" spans="1:4">
      <c r="A283" s="327" t="s">
        <v>322</v>
      </c>
      <c r="B283" s="321">
        <v>3726</v>
      </c>
      <c r="C283" s="321">
        <v>2502</v>
      </c>
      <c r="D283" s="322">
        <f t="shared" si="4"/>
        <v>-0.329</v>
      </c>
    </row>
    <row r="284" ht="34" customHeight="1" spans="1:4">
      <c r="A284" s="327" t="s">
        <v>323</v>
      </c>
      <c r="B284" s="321">
        <v>3305</v>
      </c>
      <c r="C284" s="321">
        <v>1901</v>
      </c>
      <c r="D284" s="322">
        <f t="shared" si="4"/>
        <v>-0.425</v>
      </c>
    </row>
    <row r="285" ht="34" customHeight="1" spans="1:4">
      <c r="A285" s="328" t="s">
        <v>102</v>
      </c>
      <c r="B285" s="324">
        <v>1878</v>
      </c>
      <c r="C285" s="324">
        <v>1621</v>
      </c>
      <c r="D285" s="322">
        <f t="shared" si="4"/>
        <v>-0.137</v>
      </c>
    </row>
    <row r="286" ht="34" customHeight="1" spans="1:4">
      <c r="A286" s="328" t="s">
        <v>103</v>
      </c>
      <c r="B286" s="324">
        <v>1427</v>
      </c>
      <c r="C286" s="324">
        <v>280</v>
      </c>
      <c r="D286" s="322">
        <f t="shared" si="4"/>
        <v>-0.804</v>
      </c>
    </row>
    <row r="287" ht="34" customHeight="1" spans="1:4">
      <c r="A287" s="327" t="s">
        <v>324</v>
      </c>
      <c r="B287" s="321">
        <v>10</v>
      </c>
      <c r="C287" s="321">
        <v>26</v>
      </c>
      <c r="D287" s="322">
        <f t="shared" si="4"/>
        <v>1.6</v>
      </c>
    </row>
    <row r="288" ht="34" customHeight="1" spans="1:4">
      <c r="A288" s="328" t="s">
        <v>325</v>
      </c>
      <c r="B288" s="324">
        <v>10</v>
      </c>
      <c r="C288" s="324">
        <v>26</v>
      </c>
      <c r="D288" s="322">
        <f t="shared" si="4"/>
        <v>1.6</v>
      </c>
    </row>
    <row r="289" ht="34" customHeight="1" spans="1:4">
      <c r="A289" s="327" t="s">
        <v>326</v>
      </c>
      <c r="B289" s="321">
        <v>214</v>
      </c>
      <c r="C289" s="321">
        <v>240</v>
      </c>
      <c r="D289" s="322">
        <f t="shared" ref="D289:D352" si="5">(C289-B289)/B289</f>
        <v>0.121</v>
      </c>
    </row>
    <row r="290" ht="34" customHeight="1" spans="1:4">
      <c r="A290" s="328" t="s">
        <v>327</v>
      </c>
      <c r="B290" s="324">
        <v>199</v>
      </c>
      <c r="C290" s="324">
        <v>220</v>
      </c>
      <c r="D290" s="322">
        <f t="shared" si="5"/>
        <v>0.106</v>
      </c>
    </row>
    <row r="291" ht="34" customHeight="1" spans="1:4">
      <c r="A291" s="328" t="s">
        <v>328</v>
      </c>
      <c r="B291" s="324">
        <v>15</v>
      </c>
      <c r="C291" s="324">
        <v>20</v>
      </c>
      <c r="D291" s="322">
        <f t="shared" si="5"/>
        <v>0.333</v>
      </c>
    </row>
    <row r="292" ht="34" customHeight="1" spans="1:4">
      <c r="A292" s="327" t="s">
        <v>329</v>
      </c>
      <c r="B292" s="321">
        <v>197</v>
      </c>
      <c r="C292" s="321">
        <v>325</v>
      </c>
      <c r="D292" s="322">
        <f t="shared" si="5"/>
        <v>0.65</v>
      </c>
    </row>
    <row r="293" ht="34" customHeight="1" spans="1:4">
      <c r="A293" s="328" t="s">
        <v>330</v>
      </c>
      <c r="B293" s="324">
        <v>197</v>
      </c>
      <c r="C293" s="324">
        <v>325</v>
      </c>
      <c r="D293" s="322">
        <f t="shared" si="5"/>
        <v>0.65</v>
      </c>
    </row>
    <row r="294" ht="34" customHeight="1" spans="1:4">
      <c r="A294" s="327" t="s">
        <v>331</v>
      </c>
      <c r="B294" s="321">
        <v>0</v>
      </c>
      <c r="C294" s="321">
        <v>10</v>
      </c>
      <c r="D294" s="322"/>
    </row>
    <row r="295" ht="34" customHeight="1" spans="1:4">
      <c r="A295" s="328" t="s">
        <v>332</v>
      </c>
      <c r="B295" s="324">
        <v>0</v>
      </c>
      <c r="C295" s="324">
        <v>10</v>
      </c>
      <c r="D295" s="322"/>
    </row>
    <row r="296" ht="34" customHeight="1" spans="1:4">
      <c r="A296" s="327" t="s">
        <v>333</v>
      </c>
      <c r="B296" s="321">
        <v>53189</v>
      </c>
      <c r="C296" s="321">
        <v>54119</v>
      </c>
      <c r="D296" s="322">
        <f t="shared" si="5"/>
        <v>0.017</v>
      </c>
    </row>
    <row r="297" ht="34" customHeight="1" spans="1:4">
      <c r="A297" s="327" t="s">
        <v>334</v>
      </c>
      <c r="B297" s="321">
        <v>10197</v>
      </c>
      <c r="C297" s="321">
        <v>13909</v>
      </c>
      <c r="D297" s="322">
        <f t="shared" si="5"/>
        <v>0.364</v>
      </c>
    </row>
    <row r="298" ht="34" customHeight="1" spans="1:4">
      <c r="A298" s="328" t="s">
        <v>102</v>
      </c>
      <c r="B298" s="324">
        <v>552</v>
      </c>
      <c r="C298" s="324">
        <v>445</v>
      </c>
      <c r="D298" s="322">
        <f t="shared" si="5"/>
        <v>-0.194</v>
      </c>
    </row>
    <row r="299" ht="34" customHeight="1" spans="1:4">
      <c r="A299" s="328" t="s">
        <v>103</v>
      </c>
      <c r="B299" s="324">
        <v>51</v>
      </c>
      <c r="C299" s="324">
        <v>68</v>
      </c>
      <c r="D299" s="322">
        <f t="shared" si="5"/>
        <v>0.333</v>
      </c>
    </row>
    <row r="300" ht="34" customHeight="1" spans="1:4">
      <c r="A300" s="328" t="s">
        <v>116</v>
      </c>
      <c r="B300" s="324">
        <v>3365</v>
      </c>
      <c r="C300" s="324">
        <v>3068</v>
      </c>
      <c r="D300" s="322">
        <f t="shared" si="5"/>
        <v>-0.088</v>
      </c>
    </row>
    <row r="301" ht="34" customHeight="1" spans="1:4">
      <c r="A301" s="328" t="s">
        <v>335</v>
      </c>
      <c r="B301" s="324">
        <v>205</v>
      </c>
      <c r="C301" s="324">
        <v>367</v>
      </c>
      <c r="D301" s="322">
        <f t="shared" si="5"/>
        <v>0.79</v>
      </c>
    </row>
    <row r="302" ht="34" customHeight="1" spans="1:4">
      <c r="A302" s="328" t="s">
        <v>336</v>
      </c>
      <c r="B302" s="324">
        <v>120</v>
      </c>
      <c r="C302" s="324">
        <v>205</v>
      </c>
      <c r="D302" s="322">
        <f t="shared" si="5"/>
        <v>0.708</v>
      </c>
    </row>
    <row r="303" ht="34" customHeight="1" spans="1:4">
      <c r="A303" s="328" t="s">
        <v>337</v>
      </c>
      <c r="B303" s="324">
        <v>76</v>
      </c>
      <c r="C303" s="324">
        <v>7</v>
      </c>
      <c r="D303" s="322">
        <f t="shared" si="5"/>
        <v>-0.908</v>
      </c>
    </row>
    <row r="304" ht="34" customHeight="1" spans="1:4">
      <c r="A304" s="328" t="s">
        <v>338</v>
      </c>
      <c r="B304" s="324">
        <v>2</v>
      </c>
      <c r="C304" s="324">
        <v>2</v>
      </c>
      <c r="D304" s="322">
        <f t="shared" si="5"/>
        <v>0</v>
      </c>
    </row>
    <row r="305" ht="34" customHeight="1" spans="1:4">
      <c r="A305" s="328" t="s">
        <v>339</v>
      </c>
      <c r="B305" s="324">
        <v>4</v>
      </c>
      <c r="C305" s="324">
        <v>7</v>
      </c>
      <c r="D305" s="322">
        <f t="shared" si="5"/>
        <v>0.75</v>
      </c>
    </row>
    <row r="306" ht="34" customHeight="1" spans="1:4">
      <c r="A306" s="328" t="s">
        <v>340</v>
      </c>
      <c r="B306" s="324">
        <v>855</v>
      </c>
      <c r="C306" s="324">
        <v>2496</v>
      </c>
      <c r="D306" s="322">
        <f t="shared" si="5"/>
        <v>1.919</v>
      </c>
    </row>
    <row r="307" ht="34" customHeight="1" spans="1:4">
      <c r="A307" s="328" t="s">
        <v>341</v>
      </c>
      <c r="B307" s="324">
        <v>1</v>
      </c>
      <c r="C307" s="324">
        <v>2</v>
      </c>
      <c r="D307" s="322">
        <f t="shared" si="5"/>
        <v>1</v>
      </c>
    </row>
    <row r="308" ht="34" customHeight="1" spans="1:4">
      <c r="A308" s="328" t="s">
        <v>342</v>
      </c>
      <c r="B308" s="324">
        <v>64</v>
      </c>
      <c r="C308" s="324">
        <v>70</v>
      </c>
      <c r="D308" s="322">
        <f t="shared" si="5"/>
        <v>0.094</v>
      </c>
    </row>
    <row r="309" ht="34" customHeight="1" spans="1:4">
      <c r="A309" s="328" t="s">
        <v>343</v>
      </c>
      <c r="B309" s="324">
        <v>149</v>
      </c>
      <c r="C309" s="324">
        <v>186</v>
      </c>
      <c r="D309" s="322">
        <f t="shared" si="5"/>
        <v>0.248</v>
      </c>
    </row>
    <row r="310" ht="34" customHeight="1" spans="1:4">
      <c r="A310" s="328" t="s">
        <v>344</v>
      </c>
      <c r="B310" s="324">
        <v>482</v>
      </c>
      <c r="C310" s="324">
        <v>2426</v>
      </c>
      <c r="D310" s="322">
        <f t="shared" si="5"/>
        <v>4.033</v>
      </c>
    </row>
    <row r="311" ht="34" customHeight="1" spans="1:4">
      <c r="A311" s="328" t="s">
        <v>345</v>
      </c>
      <c r="B311" s="324">
        <v>150</v>
      </c>
      <c r="C311" s="324">
        <v>140</v>
      </c>
      <c r="D311" s="322">
        <f t="shared" si="5"/>
        <v>-0.067</v>
      </c>
    </row>
    <row r="312" ht="34" customHeight="1" spans="1:4">
      <c r="A312" s="328" t="s">
        <v>346</v>
      </c>
      <c r="B312" s="324">
        <v>0</v>
      </c>
      <c r="C312" s="324">
        <v>7</v>
      </c>
      <c r="D312" s="322" t="e">
        <f t="shared" si="5"/>
        <v>#DIV/0!</v>
      </c>
    </row>
    <row r="313" ht="34" customHeight="1" spans="1:4">
      <c r="A313" s="328" t="s">
        <v>347</v>
      </c>
      <c r="B313" s="324">
        <v>150</v>
      </c>
      <c r="C313" s="324">
        <v>160</v>
      </c>
      <c r="D313" s="322">
        <f t="shared" si="5"/>
        <v>0.067</v>
      </c>
    </row>
    <row r="314" ht="34" customHeight="1" spans="1:4">
      <c r="A314" s="328" t="s">
        <v>348</v>
      </c>
      <c r="B314" s="324">
        <v>3920</v>
      </c>
      <c r="C314" s="324">
        <v>4250</v>
      </c>
      <c r="D314" s="322">
        <f t="shared" si="5"/>
        <v>0.084</v>
      </c>
    </row>
    <row r="315" ht="34" customHeight="1" spans="1:4">
      <c r="A315" s="328" t="s">
        <v>349</v>
      </c>
      <c r="B315" s="324">
        <v>51</v>
      </c>
      <c r="C315" s="324">
        <v>3</v>
      </c>
      <c r="D315" s="322">
        <f t="shared" si="5"/>
        <v>-0.941</v>
      </c>
    </row>
    <row r="316" ht="34" customHeight="1" spans="1:4">
      <c r="A316" s="327" t="s">
        <v>350</v>
      </c>
      <c r="B316" s="321">
        <v>6131</v>
      </c>
      <c r="C316" s="321">
        <v>5900</v>
      </c>
      <c r="D316" s="322">
        <f t="shared" si="5"/>
        <v>-0.038</v>
      </c>
    </row>
    <row r="317" ht="34" customHeight="1" spans="1:4">
      <c r="A317" s="328" t="s">
        <v>102</v>
      </c>
      <c r="B317" s="324">
        <v>877</v>
      </c>
      <c r="C317" s="324">
        <v>765</v>
      </c>
      <c r="D317" s="322">
        <f t="shared" si="5"/>
        <v>-0.128</v>
      </c>
    </row>
    <row r="318" ht="34" customHeight="1" spans="1:4">
      <c r="A318" s="328" t="s">
        <v>103</v>
      </c>
      <c r="B318" s="324">
        <v>39</v>
      </c>
      <c r="C318" s="324">
        <v>47</v>
      </c>
      <c r="D318" s="322">
        <f t="shared" si="5"/>
        <v>0.205</v>
      </c>
    </row>
    <row r="319" ht="34" customHeight="1" spans="1:4">
      <c r="A319" s="328" t="s">
        <v>351</v>
      </c>
      <c r="B319" s="324">
        <v>1560</v>
      </c>
      <c r="C319" s="324">
        <v>1453</v>
      </c>
      <c r="D319" s="322">
        <f t="shared" si="5"/>
        <v>-0.069</v>
      </c>
    </row>
    <row r="320" ht="34" customHeight="1" spans="1:4">
      <c r="A320" s="328" t="s">
        <v>352</v>
      </c>
      <c r="B320" s="324">
        <v>493</v>
      </c>
      <c r="C320" s="324">
        <v>649</v>
      </c>
      <c r="D320" s="322">
        <f t="shared" si="5"/>
        <v>0.316</v>
      </c>
    </row>
    <row r="321" ht="34" customHeight="1" spans="1:4">
      <c r="A321" s="328" t="s">
        <v>353</v>
      </c>
      <c r="B321" s="324">
        <v>173</v>
      </c>
      <c r="C321" s="324">
        <v>200</v>
      </c>
      <c r="D321" s="322">
        <f t="shared" si="5"/>
        <v>0.156</v>
      </c>
    </row>
    <row r="322" ht="34" customHeight="1" spans="1:4">
      <c r="A322" s="328" t="s">
        <v>354</v>
      </c>
      <c r="B322" s="324">
        <v>517</v>
      </c>
      <c r="C322" s="324">
        <v>657</v>
      </c>
      <c r="D322" s="322">
        <f t="shared" si="5"/>
        <v>0.271</v>
      </c>
    </row>
    <row r="323" ht="34" customHeight="1" spans="1:4">
      <c r="A323" s="328" t="s">
        <v>355</v>
      </c>
      <c r="B323" s="324">
        <v>2299</v>
      </c>
      <c r="C323" s="324">
        <v>1941</v>
      </c>
      <c r="D323" s="322">
        <f t="shared" si="5"/>
        <v>-0.156</v>
      </c>
    </row>
    <row r="324" ht="34" customHeight="1" spans="1:4">
      <c r="A324" s="328" t="s">
        <v>356</v>
      </c>
      <c r="B324" s="324">
        <v>1</v>
      </c>
      <c r="C324" s="324">
        <v>0</v>
      </c>
      <c r="D324" s="322">
        <f t="shared" si="5"/>
        <v>-1</v>
      </c>
    </row>
    <row r="325" ht="34" customHeight="1" spans="1:4">
      <c r="A325" s="328" t="s">
        <v>357</v>
      </c>
      <c r="B325" s="324">
        <v>39</v>
      </c>
      <c r="C325" s="324">
        <v>44</v>
      </c>
      <c r="D325" s="322">
        <f t="shared" si="5"/>
        <v>0.128</v>
      </c>
    </row>
    <row r="326" ht="34" customHeight="1" spans="1:4">
      <c r="A326" s="328" t="s">
        <v>358</v>
      </c>
      <c r="B326" s="324">
        <v>133</v>
      </c>
      <c r="C326" s="324">
        <v>144</v>
      </c>
      <c r="D326" s="322">
        <f t="shared" si="5"/>
        <v>0.083</v>
      </c>
    </row>
    <row r="327" ht="34" customHeight="1" spans="1:4">
      <c r="A327" s="327" t="s">
        <v>359</v>
      </c>
      <c r="B327" s="321">
        <v>8669</v>
      </c>
      <c r="C327" s="321">
        <v>7623</v>
      </c>
      <c r="D327" s="322">
        <f t="shared" si="5"/>
        <v>-0.121</v>
      </c>
    </row>
    <row r="328" ht="34" customHeight="1" spans="1:4">
      <c r="A328" s="328" t="s">
        <v>102</v>
      </c>
      <c r="B328" s="324">
        <v>1338</v>
      </c>
      <c r="C328" s="324">
        <v>1179</v>
      </c>
      <c r="D328" s="322">
        <f t="shared" si="5"/>
        <v>-0.119</v>
      </c>
    </row>
    <row r="329" ht="34" customHeight="1" spans="1:4">
      <c r="A329" s="328" t="s">
        <v>103</v>
      </c>
      <c r="B329" s="324">
        <v>125</v>
      </c>
      <c r="C329" s="324">
        <v>114</v>
      </c>
      <c r="D329" s="322">
        <f t="shared" si="5"/>
        <v>-0.088</v>
      </c>
    </row>
    <row r="330" ht="34" customHeight="1" spans="1:4">
      <c r="A330" s="328" t="s">
        <v>360</v>
      </c>
      <c r="B330" s="324">
        <v>11</v>
      </c>
      <c r="C330" s="324">
        <v>51</v>
      </c>
      <c r="D330" s="322">
        <f t="shared" si="5"/>
        <v>3.636</v>
      </c>
    </row>
    <row r="331" ht="34" customHeight="1" spans="1:4">
      <c r="A331" s="328" t="s">
        <v>361</v>
      </c>
      <c r="B331" s="324">
        <v>5505</v>
      </c>
      <c r="C331" s="324">
        <v>4936</v>
      </c>
      <c r="D331" s="322">
        <f t="shared" si="5"/>
        <v>-0.103</v>
      </c>
    </row>
    <row r="332" ht="34" customHeight="1" spans="1:4">
      <c r="A332" s="328" t="s">
        <v>362</v>
      </c>
      <c r="B332" s="324">
        <v>981</v>
      </c>
      <c r="C332" s="324">
        <v>873</v>
      </c>
      <c r="D332" s="322">
        <f t="shared" si="5"/>
        <v>-0.11</v>
      </c>
    </row>
    <row r="333" ht="34" customHeight="1" spans="1:4">
      <c r="A333" s="328" t="s">
        <v>363</v>
      </c>
      <c r="B333" s="324">
        <v>80</v>
      </c>
      <c r="C333" s="324">
        <v>80</v>
      </c>
      <c r="D333" s="322">
        <f t="shared" si="5"/>
        <v>0</v>
      </c>
    </row>
    <row r="334" ht="34" customHeight="1" spans="1:4">
      <c r="A334" s="328" t="s">
        <v>364</v>
      </c>
      <c r="B334" s="324">
        <v>90</v>
      </c>
      <c r="C334" s="324">
        <v>2</v>
      </c>
      <c r="D334" s="322">
        <f t="shared" si="5"/>
        <v>-0.978</v>
      </c>
    </row>
    <row r="335" ht="34" customHeight="1" spans="1:4">
      <c r="A335" s="328" t="s">
        <v>365</v>
      </c>
      <c r="B335" s="324">
        <v>83</v>
      </c>
      <c r="C335" s="324">
        <v>67</v>
      </c>
      <c r="D335" s="322">
        <f t="shared" si="5"/>
        <v>-0.193</v>
      </c>
    </row>
    <row r="336" ht="34" customHeight="1" spans="1:4">
      <c r="A336" s="328" t="s">
        <v>366</v>
      </c>
      <c r="B336" s="324">
        <v>272</v>
      </c>
      <c r="C336" s="324">
        <v>150</v>
      </c>
      <c r="D336" s="322">
        <f t="shared" si="5"/>
        <v>-0.449</v>
      </c>
    </row>
    <row r="337" ht="34" customHeight="1" spans="1:4">
      <c r="A337" s="328" t="s">
        <v>367</v>
      </c>
      <c r="B337" s="324">
        <v>50</v>
      </c>
      <c r="C337" s="324">
        <v>0</v>
      </c>
      <c r="D337" s="322">
        <f t="shared" si="5"/>
        <v>-1</v>
      </c>
    </row>
    <row r="338" ht="34" customHeight="1" spans="1:4">
      <c r="A338" s="328" t="s">
        <v>368</v>
      </c>
      <c r="B338" s="324">
        <v>134</v>
      </c>
      <c r="C338" s="324">
        <v>171</v>
      </c>
      <c r="D338" s="322">
        <f t="shared" si="5"/>
        <v>0.276</v>
      </c>
    </row>
    <row r="339" ht="34" customHeight="1" spans="1:4">
      <c r="A339" s="327" t="s">
        <v>369</v>
      </c>
      <c r="B339" s="321">
        <v>19576</v>
      </c>
      <c r="C339" s="321">
        <v>18200</v>
      </c>
      <c r="D339" s="322">
        <f t="shared" si="5"/>
        <v>-0.07</v>
      </c>
    </row>
    <row r="340" ht="34" customHeight="1" spans="1:4">
      <c r="A340" s="328" t="s">
        <v>102</v>
      </c>
      <c r="B340" s="324">
        <v>435</v>
      </c>
      <c r="C340" s="324">
        <v>358</v>
      </c>
      <c r="D340" s="322">
        <f t="shared" si="5"/>
        <v>-0.177</v>
      </c>
    </row>
    <row r="341" ht="34" customHeight="1" spans="1:4">
      <c r="A341" s="328" t="s">
        <v>103</v>
      </c>
      <c r="B341" s="324">
        <v>53</v>
      </c>
      <c r="C341" s="324">
        <v>0</v>
      </c>
      <c r="D341" s="322">
        <f t="shared" si="5"/>
        <v>-1</v>
      </c>
    </row>
    <row r="342" ht="34" customHeight="1" spans="1:4">
      <c r="A342" s="328" t="s">
        <v>370</v>
      </c>
      <c r="B342" s="324">
        <v>5875</v>
      </c>
      <c r="C342" s="324">
        <v>5627</v>
      </c>
      <c r="D342" s="322">
        <f t="shared" si="5"/>
        <v>-0.042</v>
      </c>
    </row>
    <row r="343" ht="34" customHeight="1" spans="1:4">
      <c r="A343" s="328" t="s">
        <v>371</v>
      </c>
      <c r="B343" s="324">
        <v>12778</v>
      </c>
      <c r="C343" s="324">
        <v>11800</v>
      </c>
      <c r="D343" s="322">
        <f t="shared" si="5"/>
        <v>-0.077</v>
      </c>
    </row>
    <row r="344" ht="34" customHeight="1" spans="1:4">
      <c r="A344" s="328" t="s">
        <v>372</v>
      </c>
      <c r="B344" s="324">
        <v>234</v>
      </c>
      <c r="C344" s="324">
        <v>215</v>
      </c>
      <c r="D344" s="322">
        <f t="shared" si="5"/>
        <v>-0.081</v>
      </c>
    </row>
    <row r="345" ht="34" customHeight="1" spans="1:4">
      <c r="A345" s="328" t="s">
        <v>373</v>
      </c>
      <c r="B345" s="324">
        <v>201</v>
      </c>
      <c r="C345" s="324">
        <v>200</v>
      </c>
      <c r="D345" s="322">
        <f t="shared" si="5"/>
        <v>-0.005</v>
      </c>
    </row>
    <row r="346" ht="34" customHeight="1" spans="1:4">
      <c r="A346" s="327" t="s">
        <v>374</v>
      </c>
      <c r="B346" s="321">
        <v>6644</v>
      </c>
      <c r="C346" s="321">
        <v>6099</v>
      </c>
      <c r="D346" s="322">
        <f t="shared" si="5"/>
        <v>-0.082</v>
      </c>
    </row>
    <row r="347" ht="34" customHeight="1" spans="1:4">
      <c r="A347" s="328" t="s">
        <v>375</v>
      </c>
      <c r="B347" s="324">
        <v>4244</v>
      </c>
      <c r="C347" s="324">
        <v>4472</v>
      </c>
      <c r="D347" s="322">
        <f t="shared" si="5"/>
        <v>0.054</v>
      </c>
    </row>
    <row r="348" ht="34" customHeight="1" spans="1:4">
      <c r="A348" s="328" t="s">
        <v>376</v>
      </c>
      <c r="B348" s="324">
        <v>1000</v>
      </c>
      <c r="C348" s="324">
        <v>1400</v>
      </c>
      <c r="D348" s="322">
        <f t="shared" si="5"/>
        <v>0.4</v>
      </c>
    </row>
    <row r="349" ht="34" customHeight="1" spans="1:4">
      <c r="A349" s="328" t="s">
        <v>377</v>
      </c>
      <c r="B349" s="324">
        <v>1400</v>
      </c>
      <c r="C349" s="324">
        <v>227</v>
      </c>
      <c r="D349" s="322">
        <f t="shared" si="5"/>
        <v>-0.838</v>
      </c>
    </row>
    <row r="350" ht="34" customHeight="1" spans="1:4">
      <c r="A350" s="327" t="s">
        <v>378</v>
      </c>
      <c r="B350" s="321">
        <v>1972</v>
      </c>
      <c r="C350" s="321">
        <v>2388</v>
      </c>
      <c r="D350" s="322">
        <f t="shared" si="5"/>
        <v>0.211</v>
      </c>
    </row>
    <row r="351" ht="34" customHeight="1" spans="1:4">
      <c r="A351" s="328" t="s">
        <v>379</v>
      </c>
      <c r="B351" s="324">
        <v>752</v>
      </c>
      <c r="C351" s="324">
        <v>1028</v>
      </c>
      <c r="D351" s="322">
        <f t="shared" si="5"/>
        <v>0.367</v>
      </c>
    </row>
    <row r="352" ht="34" customHeight="1" spans="1:4">
      <c r="A352" s="328" t="s">
        <v>380</v>
      </c>
      <c r="B352" s="324">
        <v>1175</v>
      </c>
      <c r="C352" s="324">
        <v>1360</v>
      </c>
      <c r="D352" s="322">
        <f t="shared" si="5"/>
        <v>0.157</v>
      </c>
    </row>
    <row r="353" ht="34" customHeight="1" spans="1:4">
      <c r="A353" s="328" t="s">
        <v>381</v>
      </c>
      <c r="B353" s="324">
        <v>45</v>
      </c>
      <c r="C353" s="324">
        <v>0</v>
      </c>
      <c r="D353" s="322">
        <f t="shared" ref="D353:D416" si="6">(C353-B353)/B353</f>
        <v>-1</v>
      </c>
    </row>
    <row r="354" ht="34" customHeight="1" spans="1:4">
      <c r="A354" s="327" t="s">
        <v>382</v>
      </c>
      <c r="B354" s="321">
        <v>2550</v>
      </c>
      <c r="C354" s="321">
        <v>5750</v>
      </c>
      <c r="D354" s="322">
        <f t="shared" si="6"/>
        <v>1.255</v>
      </c>
    </row>
    <row r="355" ht="34" customHeight="1" spans="1:4">
      <c r="A355" s="327" t="s">
        <v>383</v>
      </c>
      <c r="B355" s="321">
        <v>2084</v>
      </c>
      <c r="C355" s="321">
        <v>5030</v>
      </c>
      <c r="D355" s="322">
        <f t="shared" si="6"/>
        <v>1.414</v>
      </c>
    </row>
    <row r="356" ht="34" customHeight="1" spans="1:4">
      <c r="A356" s="328" t="s">
        <v>102</v>
      </c>
      <c r="B356" s="324">
        <v>412</v>
      </c>
      <c r="C356" s="324">
        <v>349</v>
      </c>
      <c r="D356" s="322">
        <f t="shared" si="6"/>
        <v>-0.153</v>
      </c>
    </row>
    <row r="357" ht="34" customHeight="1" spans="1:4">
      <c r="A357" s="328" t="s">
        <v>103</v>
      </c>
      <c r="B357" s="324">
        <v>150</v>
      </c>
      <c r="C357" s="324">
        <v>145</v>
      </c>
      <c r="D357" s="322">
        <f t="shared" si="6"/>
        <v>-0.033</v>
      </c>
    </row>
    <row r="358" ht="34" customHeight="1" spans="1:4">
      <c r="A358" s="328" t="s">
        <v>384</v>
      </c>
      <c r="B358" s="324">
        <v>1214</v>
      </c>
      <c r="C358" s="324">
        <v>3088</v>
      </c>
      <c r="D358" s="322">
        <f t="shared" si="6"/>
        <v>1.544</v>
      </c>
    </row>
    <row r="359" ht="34" customHeight="1" spans="1:4">
      <c r="A359" s="328" t="s">
        <v>385</v>
      </c>
      <c r="B359" s="324">
        <v>303</v>
      </c>
      <c r="C359" s="324">
        <v>1445</v>
      </c>
      <c r="D359" s="322">
        <f t="shared" si="6"/>
        <v>3.769</v>
      </c>
    </row>
    <row r="360" ht="34" customHeight="1" spans="1:4">
      <c r="A360" s="328" t="s">
        <v>386</v>
      </c>
      <c r="B360" s="324">
        <v>5</v>
      </c>
      <c r="C360" s="324">
        <v>3</v>
      </c>
      <c r="D360" s="322">
        <f t="shared" si="6"/>
        <v>-0.4</v>
      </c>
    </row>
    <row r="361" ht="34" customHeight="1" spans="1:4">
      <c r="A361" s="327" t="s">
        <v>387</v>
      </c>
      <c r="B361" s="321">
        <v>11</v>
      </c>
      <c r="C361" s="321">
        <v>0</v>
      </c>
      <c r="D361" s="322">
        <f t="shared" si="6"/>
        <v>-1</v>
      </c>
    </row>
    <row r="362" ht="34" customHeight="1" spans="1:4">
      <c r="A362" s="328" t="s">
        <v>388</v>
      </c>
      <c r="B362" s="324">
        <v>11</v>
      </c>
      <c r="C362" s="324">
        <v>0</v>
      </c>
      <c r="D362" s="322">
        <f t="shared" si="6"/>
        <v>-1</v>
      </c>
    </row>
    <row r="363" ht="34" customHeight="1" spans="1:4">
      <c r="A363" s="327" t="s">
        <v>389</v>
      </c>
      <c r="B363" s="321">
        <v>455</v>
      </c>
      <c r="C363" s="321">
        <v>720</v>
      </c>
      <c r="D363" s="322">
        <f t="shared" si="6"/>
        <v>0.582</v>
      </c>
    </row>
    <row r="364" ht="34" customHeight="1" spans="1:4">
      <c r="A364" s="328" t="s">
        <v>390</v>
      </c>
      <c r="B364" s="324">
        <v>455</v>
      </c>
      <c r="C364" s="324">
        <v>720</v>
      </c>
      <c r="D364" s="322">
        <f t="shared" si="6"/>
        <v>0.582</v>
      </c>
    </row>
    <row r="365" ht="34" customHeight="1" spans="1:4">
      <c r="A365" s="327" t="s">
        <v>391</v>
      </c>
      <c r="B365" s="321">
        <v>541</v>
      </c>
      <c r="C365" s="321">
        <v>547</v>
      </c>
      <c r="D365" s="322">
        <f t="shared" si="6"/>
        <v>0.011</v>
      </c>
    </row>
    <row r="366" ht="34" customHeight="1" spans="1:4">
      <c r="A366" s="327" t="s">
        <v>392</v>
      </c>
      <c r="B366" s="321">
        <v>322</v>
      </c>
      <c r="C366" s="321">
        <v>34</v>
      </c>
      <c r="D366" s="322">
        <f t="shared" si="6"/>
        <v>-0.894</v>
      </c>
    </row>
    <row r="367" ht="34" customHeight="1" spans="1:4">
      <c r="A367" s="328" t="s">
        <v>393</v>
      </c>
      <c r="B367" s="324">
        <v>322</v>
      </c>
      <c r="C367" s="324">
        <v>34</v>
      </c>
      <c r="D367" s="322">
        <f t="shared" si="6"/>
        <v>-0.894</v>
      </c>
    </row>
    <row r="368" ht="34" customHeight="1" spans="1:4">
      <c r="A368" s="327" t="s">
        <v>394</v>
      </c>
      <c r="B368" s="321">
        <v>219</v>
      </c>
      <c r="C368" s="321">
        <v>248</v>
      </c>
      <c r="D368" s="322">
        <f t="shared" si="6"/>
        <v>0.132</v>
      </c>
    </row>
    <row r="369" ht="34" customHeight="1" spans="1:4">
      <c r="A369" s="328" t="s">
        <v>102</v>
      </c>
      <c r="B369" s="324">
        <v>219</v>
      </c>
      <c r="C369" s="324">
        <v>248</v>
      </c>
      <c r="D369" s="322">
        <f t="shared" si="6"/>
        <v>0.132</v>
      </c>
    </row>
    <row r="370" ht="34" customHeight="1" spans="1:4">
      <c r="A370" s="327" t="s">
        <v>395</v>
      </c>
      <c r="B370" s="321">
        <v>0</v>
      </c>
      <c r="C370" s="321">
        <v>265</v>
      </c>
      <c r="D370" s="322" t="e">
        <f t="shared" si="6"/>
        <v>#DIV/0!</v>
      </c>
    </row>
    <row r="371" ht="34" customHeight="1" spans="1:4">
      <c r="A371" s="328" t="s">
        <v>396</v>
      </c>
      <c r="B371" s="324">
        <v>0</v>
      </c>
      <c r="C371" s="324">
        <v>265</v>
      </c>
      <c r="D371" s="322" t="e">
        <f t="shared" si="6"/>
        <v>#DIV/0!</v>
      </c>
    </row>
    <row r="372" ht="34" customHeight="1" spans="1:4">
      <c r="A372" s="327" t="s">
        <v>397</v>
      </c>
      <c r="B372" s="321">
        <v>4640</v>
      </c>
      <c r="C372" s="321">
        <v>1678</v>
      </c>
      <c r="D372" s="322">
        <f t="shared" si="6"/>
        <v>-0.638</v>
      </c>
    </row>
    <row r="373" ht="34" customHeight="1" spans="1:4">
      <c r="A373" s="327" t="s">
        <v>398</v>
      </c>
      <c r="B373" s="321">
        <v>4493</v>
      </c>
      <c r="C373" s="321">
        <v>1661</v>
      </c>
      <c r="D373" s="322">
        <f t="shared" si="6"/>
        <v>-0.63</v>
      </c>
    </row>
    <row r="374" ht="34" customHeight="1" spans="1:4">
      <c r="A374" s="328" t="s">
        <v>102</v>
      </c>
      <c r="B374" s="324">
        <v>260</v>
      </c>
      <c r="C374" s="324">
        <v>211</v>
      </c>
      <c r="D374" s="322">
        <f t="shared" si="6"/>
        <v>-0.188</v>
      </c>
    </row>
    <row r="375" ht="34" customHeight="1" spans="1:4">
      <c r="A375" s="328" t="s">
        <v>399</v>
      </c>
      <c r="B375" s="324">
        <v>0</v>
      </c>
      <c r="C375" s="324">
        <v>50</v>
      </c>
      <c r="D375" s="322" t="e">
        <f t="shared" si="6"/>
        <v>#DIV/0!</v>
      </c>
    </row>
    <row r="376" ht="34" customHeight="1" spans="1:4">
      <c r="A376" s="328" t="s">
        <v>400</v>
      </c>
      <c r="B376" s="324">
        <v>78</v>
      </c>
      <c r="C376" s="324">
        <v>0</v>
      </c>
      <c r="D376" s="322">
        <f t="shared" si="6"/>
        <v>-1</v>
      </c>
    </row>
    <row r="377" ht="34" customHeight="1" spans="1:4">
      <c r="A377" s="328" t="s">
        <v>116</v>
      </c>
      <c r="B377" s="324">
        <v>3989</v>
      </c>
      <c r="C377" s="324">
        <v>0</v>
      </c>
      <c r="D377" s="322">
        <f t="shared" si="6"/>
        <v>-1</v>
      </c>
    </row>
    <row r="378" ht="34" customHeight="1" spans="1:4">
      <c r="A378" s="328" t="s">
        <v>401</v>
      </c>
      <c r="B378" s="324">
        <v>166</v>
      </c>
      <c r="C378" s="324">
        <v>1400</v>
      </c>
      <c r="D378" s="322">
        <f t="shared" si="6"/>
        <v>7.434</v>
      </c>
    </row>
    <row r="379" ht="34" customHeight="1" spans="1:4">
      <c r="A379" s="327" t="s">
        <v>402</v>
      </c>
      <c r="B379" s="321">
        <v>17</v>
      </c>
      <c r="C379" s="321">
        <v>17</v>
      </c>
      <c r="D379" s="322">
        <f t="shared" si="6"/>
        <v>0</v>
      </c>
    </row>
    <row r="380" ht="34" customHeight="1" spans="1:4">
      <c r="A380" s="328" t="s">
        <v>103</v>
      </c>
      <c r="B380" s="324">
        <v>17</v>
      </c>
      <c r="C380" s="324">
        <v>17</v>
      </c>
      <c r="D380" s="322">
        <f t="shared" si="6"/>
        <v>0</v>
      </c>
    </row>
    <row r="381" ht="34" customHeight="1" spans="1:4">
      <c r="A381" s="327" t="s">
        <v>403</v>
      </c>
      <c r="B381" s="321">
        <v>130</v>
      </c>
      <c r="C381" s="321">
        <v>0</v>
      </c>
      <c r="D381" s="322">
        <f t="shared" si="6"/>
        <v>-1</v>
      </c>
    </row>
    <row r="382" ht="34" customHeight="1" spans="1:4">
      <c r="A382" s="328" t="s">
        <v>404</v>
      </c>
      <c r="B382" s="324">
        <v>130</v>
      </c>
      <c r="C382" s="324">
        <v>0</v>
      </c>
      <c r="D382" s="322">
        <f t="shared" si="6"/>
        <v>-1</v>
      </c>
    </row>
    <row r="383" ht="34" customHeight="1" spans="1:4">
      <c r="A383" s="327" t="s">
        <v>405</v>
      </c>
      <c r="B383" s="321">
        <v>8</v>
      </c>
      <c r="C383" s="331">
        <v>0</v>
      </c>
      <c r="D383" s="322">
        <f t="shared" si="6"/>
        <v>-1</v>
      </c>
    </row>
    <row r="384" ht="34" customHeight="1" spans="1:4">
      <c r="A384" s="327" t="s">
        <v>406</v>
      </c>
      <c r="B384" s="321">
        <v>8</v>
      </c>
      <c r="C384" s="321">
        <v>0</v>
      </c>
      <c r="D384" s="322">
        <f t="shared" si="6"/>
        <v>-1</v>
      </c>
    </row>
    <row r="385" ht="34" customHeight="1" spans="1:4">
      <c r="A385" s="328" t="s">
        <v>103</v>
      </c>
      <c r="B385" s="324">
        <v>8</v>
      </c>
      <c r="C385" s="324">
        <v>0</v>
      </c>
      <c r="D385" s="322">
        <f t="shared" si="6"/>
        <v>-1</v>
      </c>
    </row>
    <row r="386" ht="34" customHeight="1" spans="1:4">
      <c r="A386" s="327" t="s">
        <v>407</v>
      </c>
      <c r="B386" s="321">
        <v>2023</v>
      </c>
      <c r="C386" s="321">
        <v>1004</v>
      </c>
      <c r="D386" s="322">
        <f t="shared" si="6"/>
        <v>-0.504</v>
      </c>
    </row>
    <row r="387" ht="34" customHeight="1" spans="1:4">
      <c r="A387" s="327" t="s">
        <v>408</v>
      </c>
      <c r="B387" s="321">
        <v>1820</v>
      </c>
      <c r="C387" s="321">
        <v>917</v>
      </c>
      <c r="D387" s="322">
        <f t="shared" si="6"/>
        <v>-0.496</v>
      </c>
    </row>
    <row r="388" ht="34" customHeight="1" spans="1:4">
      <c r="A388" s="328" t="s">
        <v>102</v>
      </c>
      <c r="B388" s="324">
        <v>1098</v>
      </c>
      <c r="C388" s="324">
        <v>917</v>
      </c>
      <c r="D388" s="322">
        <f t="shared" si="6"/>
        <v>-0.165</v>
      </c>
    </row>
    <row r="389" ht="34" customHeight="1" spans="1:4">
      <c r="A389" s="328" t="s">
        <v>103</v>
      </c>
      <c r="B389" s="324">
        <v>88</v>
      </c>
      <c r="C389" s="324">
        <v>0</v>
      </c>
      <c r="D389" s="322">
        <f t="shared" si="6"/>
        <v>-1</v>
      </c>
    </row>
    <row r="390" ht="34" customHeight="1" spans="1:4">
      <c r="A390" s="328" t="s">
        <v>409</v>
      </c>
      <c r="B390" s="324">
        <v>51</v>
      </c>
      <c r="C390" s="324">
        <v>0</v>
      </c>
      <c r="D390" s="322">
        <f t="shared" si="6"/>
        <v>-1</v>
      </c>
    </row>
    <row r="391" ht="34" customHeight="1" spans="1:4">
      <c r="A391" s="328" t="s">
        <v>410</v>
      </c>
      <c r="B391" s="324">
        <v>576</v>
      </c>
      <c r="C391" s="324">
        <v>0</v>
      </c>
      <c r="D391" s="322">
        <f t="shared" si="6"/>
        <v>-1</v>
      </c>
    </row>
    <row r="392" ht="34" customHeight="1" spans="1:4">
      <c r="A392" s="328" t="s">
        <v>411</v>
      </c>
      <c r="B392" s="324">
        <v>7</v>
      </c>
      <c r="C392" s="324">
        <v>0</v>
      </c>
      <c r="D392" s="322">
        <f t="shared" si="6"/>
        <v>-1</v>
      </c>
    </row>
    <row r="393" ht="34" customHeight="1" spans="1:4">
      <c r="A393" s="327" t="s">
        <v>412</v>
      </c>
      <c r="B393" s="321">
        <v>203</v>
      </c>
      <c r="C393" s="321">
        <v>87</v>
      </c>
      <c r="D393" s="322">
        <f t="shared" si="6"/>
        <v>-0.571</v>
      </c>
    </row>
    <row r="394" ht="34" customHeight="1" spans="1:4">
      <c r="A394" s="328" t="s">
        <v>103</v>
      </c>
      <c r="B394" s="324">
        <v>11</v>
      </c>
      <c r="C394" s="324">
        <v>0</v>
      </c>
      <c r="D394" s="322">
        <f t="shared" si="6"/>
        <v>-1</v>
      </c>
    </row>
    <row r="395" ht="34" customHeight="1" spans="1:4">
      <c r="A395" s="328" t="s">
        <v>413</v>
      </c>
      <c r="B395" s="324">
        <v>107</v>
      </c>
      <c r="C395" s="324">
        <v>87</v>
      </c>
      <c r="D395" s="322">
        <f t="shared" si="6"/>
        <v>-0.187</v>
      </c>
    </row>
    <row r="396" ht="34" customHeight="1" spans="1:4">
      <c r="A396" s="328" t="s">
        <v>414</v>
      </c>
      <c r="B396" s="324">
        <v>85</v>
      </c>
      <c r="C396" s="324">
        <v>0</v>
      </c>
      <c r="D396" s="322">
        <f t="shared" si="6"/>
        <v>-1</v>
      </c>
    </row>
    <row r="397" ht="34" customHeight="1" spans="1:4">
      <c r="A397" s="327" t="s">
        <v>415</v>
      </c>
      <c r="B397" s="321">
        <v>9351</v>
      </c>
      <c r="C397" s="321">
        <v>9348</v>
      </c>
      <c r="D397" s="322">
        <f t="shared" si="6"/>
        <v>0</v>
      </c>
    </row>
    <row r="398" ht="34" customHeight="1" spans="1:4">
      <c r="A398" s="327" t="s">
        <v>416</v>
      </c>
      <c r="B398" s="321">
        <v>3109</v>
      </c>
      <c r="C398" s="321">
        <v>2510</v>
      </c>
      <c r="D398" s="322">
        <f t="shared" si="6"/>
        <v>-0.193</v>
      </c>
    </row>
    <row r="399" ht="34" customHeight="1" spans="1:4">
      <c r="A399" s="328" t="s">
        <v>417</v>
      </c>
      <c r="B399" s="324">
        <v>888</v>
      </c>
      <c r="C399" s="324">
        <v>1017</v>
      </c>
      <c r="D399" s="322">
        <f t="shared" si="6"/>
        <v>0.145</v>
      </c>
    </row>
    <row r="400" ht="34" customHeight="1" spans="1:4">
      <c r="A400" s="328" t="s">
        <v>418</v>
      </c>
      <c r="B400" s="324">
        <v>924</v>
      </c>
      <c r="C400" s="324">
        <v>608</v>
      </c>
      <c r="D400" s="322">
        <f t="shared" si="6"/>
        <v>-0.342</v>
      </c>
    </row>
    <row r="401" ht="34" customHeight="1" spans="1:4">
      <c r="A401" s="328" t="s">
        <v>419</v>
      </c>
      <c r="B401" s="324">
        <v>130</v>
      </c>
      <c r="C401" s="324">
        <v>130</v>
      </c>
      <c r="D401" s="322">
        <f t="shared" si="6"/>
        <v>0</v>
      </c>
    </row>
    <row r="402" ht="34" customHeight="1" spans="1:4">
      <c r="A402" s="328" t="s">
        <v>420</v>
      </c>
      <c r="B402" s="324">
        <v>442</v>
      </c>
      <c r="C402" s="324">
        <v>30</v>
      </c>
      <c r="D402" s="322">
        <f t="shared" si="6"/>
        <v>-0.932</v>
      </c>
    </row>
    <row r="403" ht="34" customHeight="1" spans="1:4">
      <c r="A403" s="328" t="s">
        <v>421</v>
      </c>
      <c r="B403" s="324">
        <v>725</v>
      </c>
      <c r="C403" s="324">
        <v>725</v>
      </c>
      <c r="D403" s="322">
        <f t="shared" si="6"/>
        <v>0</v>
      </c>
    </row>
    <row r="404" ht="34" customHeight="1" spans="1:4">
      <c r="A404" s="327" t="s">
        <v>422</v>
      </c>
      <c r="B404" s="321">
        <v>6242</v>
      </c>
      <c r="C404" s="321">
        <v>6838</v>
      </c>
      <c r="D404" s="322">
        <f t="shared" si="6"/>
        <v>0.095</v>
      </c>
    </row>
    <row r="405" ht="34" customHeight="1" spans="1:4">
      <c r="A405" s="328" t="s">
        <v>423</v>
      </c>
      <c r="B405" s="324">
        <v>6242</v>
      </c>
      <c r="C405" s="324">
        <v>6838</v>
      </c>
      <c r="D405" s="322">
        <f t="shared" si="6"/>
        <v>0.095</v>
      </c>
    </row>
    <row r="406" ht="34" customHeight="1" spans="1:4">
      <c r="A406" s="327" t="s">
        <v>424</v>
      </c>
      <c r="B406" s="321">
        <v>242</v>
      </c>
      <c r="C406" s="321">
        <v>156</v>
      </c>
      <c r="D406" s="322">
        <f t="shared" si="6"/>
        <v>-0.355</v>
      </c>
    </row>
    <row r="407" ht="34" customHeight="1" spans="1:4">
      <c r="A407" s="327" t="s">
        <v>425</v>
      </c>
      <c r="B407" s="321">
        <v>242</v>
      </c>
      <c r="C407" s="321">
        <v>156</v>
      </c>
      <c r="D407" s="322">
        <f t="shared" si="6"/>
        <v>-0.355</v>
      </c>
    </row>
    <row r="408" ht="34" customHeight="1" spans="1:4">
      <c r="A408" s="328" t="s">
        <v>102</v>
      </c>
      <c r="B408" s="324">
        <v>56</v>
      </c>
      <c r="C408" s="324">
        <v>0</v>
      </c>
      <c r="D408" s="322">
        <f t="shared" si="6"/>
        <v>-1</v>
      </c>
    </row>
    <row r="409" ht="34" customHeight="1" spans="1:4">
      <c r="A409" s="328" t="s">
        <v>103</v>
      </c>
      <c r="B409" s="324">
        <v>10</v>
      </c>
      <c r="C409" s="324">
        <v>0</v>
      </c>
      <c r="D409" s="322">
        <f t="shared" si="6"/>
        <v>-1</v>
      </c>
    </row>
    <row r="410" ht="34" customHeight="1" spans="1:4">
      <c r="A410" s="328" t="s">
        <v>426</v>
      </c>
      <c r="B410" s="324">
        <v>7</v>
      </c>
      <c r="C410" s="324">
        <v>0</v>
      </c>
      <c r="D410" s="322">
        <f t="shared" si="6"/>
        <v>-1</v>
      </c>
    </row>
    <row r="411" ht="34" customHeight="1" spans="1:4">
      <c r="A411" s="328" t="s">
        <v>427</v>
      </c>
      <c r="B411" s="324">
        <v>169</v>
      </c>
      <c r="C411" s="324">
        <v>156</v>
      </c>
      <c r="D411" s="322">
        <f t="shared" si="6"/>
        <v>-0.077</v>
      </c>
    </row>
    <row r="412" ht="34" customHeight="1" spans="1:4">
      <c r="A412" s="327" t="s">
        <v>428</v>
      </c>
      <c r="B412" s="321">
        <v>1971</v>
      </c>
      <c r="C412" s="321">
        <v>1201</v>
      </c>
      <c r="D412" s="322">
        <f t="shared" si="6"/>
        <v>-0.391</v>
      </c>
    </row>
    <row r="413" ht="34" customHeight="1" spans="1:4">
      <c r="A413" s="327" t="s">
        <v>429</v>
      </c>
      <c r="B413" s="321">
        <v>533</v>
      </c>
      <c r="C413" s="321">
        <v>428</v>
      </c>
      <c r="D413" s="322">
        <f t="shared" si="6"/>
        <v>-0.197</v>
      </c>
    </row>
    <row r="414" ht="34" customHeight="1" spans="1:4">
      <c r="A414" s="328" t="s">
        <v>102</v>
      </c>
      <c r="B414" s="324">
        <v>364</v>
      </c>
      <c r="C414" s="324">
        <v>350</v>
      </c>
      <c r="D414" s="322">
        <f t="shared" si="6"/>
        <v>-0.038</v>
      </c>
    </row>
    <row r="415" ht="34" customHeight="1" spans="1:4">
      <c r="A415" s="328" t="s">
        <v>103</v>
      </c>
      <c r="B415" s="324">
        <v>53</v>
      </c>
      <c r="C415" s="324">
        <v>0</v>
      </c>
      <c r="D415" s="322">
        <f t="shared" si="6"/>
        <v>-1</v>
      </c>
    </row>
    <row r="416" ht="34" customHeight="1" spans="1:4">
      <c r="A416" s="328" t="s">
        <v>430</v>
      </c>
      <c r="B416" s="324">
        <v>116</v>
      </c>
      <c r="C416" s="324">
        <v>78</v>
      </c>
      <c r="D416" s="322">
        <f t="shared" si="6"/>
        <v>-0.328</v>
      </c>
    </row>
    <row r="417" ht="34" customHeight="1" spans="1:4">
      <c r="A417" s="327" t="s">
        <v>431</v>
      </c>
      <c r="B417" s="321">
        <v>840</v>
      </c>
      <c r="C417" s="321">
        <v>374</v>
      </c>
      <c r="D417" s="322">
        <f t="shared" ref="D417:D430" si="7">(C417-B417)/B417</f>
        <v>-0.555</v>
      </c>
    </row>
    <row r="418" ht="34" customHeight="1" spans="1:4">
      <c r="A418" s="328" t="s">
        <v>102</v>
      </c>
      <c r="B418" s="324">
        <v>604</v>
      </c>
      <c r="C418" s="324">
        <v>374</v>
      </c>
      <c r="D418" s="322">
        <f t="shared" si="7"/>
        <v>-0.381</v>
      </c>
    </row>
    <row r="419" ht="34" customHeight="1" spans="1:4">
      <c r="A419" s="328" t="s">
        <v>103</v>
      </c>
      <c r="B419" s="324">
        <v>3</v>
      </c>
      <c r="C419" s="324">
        <v>0</v>
      </c>
      <c r="D419" s="322">
        <f t="shared" si="7"/>
        <v>-1</v>
      </c>
    </row>
    <row r="420" ht="34" customHeight="1" spans="1:4">
      <c r="A420" s="328" t="s">
        <v>432</v>
      </c>
      <c r="B420" s="324">
        <v>233</v>
      </c>
      <c r="C420" s="324">
        <v>0</v>
      </c>
      <c r="D420" s="322">
        <f t="shared" si="7"/>
        <v>-1</v>
      </c>
    </row>
    <row r="421" ht="34" customHeight="1" spans="1:4">
      <c r="A421" s="327" t="s">
        <v>433</v>
      </c>
      <c r="B421" s="321">
        <v>108</v>
      </c>
      <c r="C421" s="321">
        <v>95</v>
      </c>
      <c r="D421" s="322">
        <f t="shared" si="7"/>
        <v>-0.12</v>
      </c>
    </row>
    <row r="422" ht="34" customHeight="1" spans="1:4">
      <c r="A422" s="328" t="s">
        <v>434</v>
      </c>
      <c r="B422" s="324">
        <v>3</v>
      </c>
      <c r="C422" s="324">
        <v>4</v>
      </c>
      <c r="D422" s="322">
        <f t="shared" si="7"/>
        <v>0.333</v>
      </c>
    </row>
    <row r="423" ht="34" customHeight="1" spans="1:4">
      <c r="A423" s="328" t="s">
        <v>435</v>
      </c>
      <c r="B423" s="324">
        <v>4</v>
      </c>
      <c r="C423" s="324">
        <v>0</v>
      </c>
      <c r="D423" s="322">
        <f t="shared" si="7"/>
        <v>-1</v>
      </c>
    </row>
    <row r="424" ht="34" customHeight="1" spans="1:4">
      <c r="A424" s="328" t="s">
        <v>436</v>
      </c>
      <c r="B424" s="324">
        <v>5</v>
      </c>
      <c r="C424" s="324">
        <v>0</v>
      </c>
      <c r="D424" s="322">
        <f t="shared" si="7"/>
        <v>-1</v>
      </c>
    </row>
    <row r="425" ht="34" customHeight="1" spans="1:4">
      <c r="A425" s="328" t="s">
        <v>437</v>
      </c>
      <c r="B425" s="324">
        <v>96</v>
      </c>
      <c r="C425" s="324">
        <v>91</v>
      </c>
      <c r="D425" s="322">
        <f t="shared" si="7"/>
        <v>-0.052</v>
      </c>
    </row>
    <row r="426" ht="34" customHeight="1" spans="1:4">
      <c r="A426" s="327" t="s">
        <v>438</v>
      </c>
      <c r="B426" s="321">
        <v>399</v>
      </c>
      <c r="C426" s="321">
        <v>174</v>
      </c>
      <c r="D426" s="322">
        <f t="shared" si="7"/>
        <v>-0.564</v>
      </c>
    </row>
    <row r="427" ht="34" customHeight="1" spans="1:4">
      <c r="A427" s="328" t="s">
        <v>439</v>
      </c>
      <c r="B427" s="324">
        <v>378</v>
      </c>
      <c r="C427" s="324">
        <v>153</v>
      </c>
      <c r="D427" s="322">
        <f t="shared" si="7"/>
        <v>-0.595</v>
      </c>
    </row>
    <row r="428" ht="34" customHeight="1" spans="1:4">
      <c r="A428" s="328" t="s">
        <v>440</v>
      </c>
      <c r="B428" s="324">
        <v>21</v>
      </c>
      <c r="C428" s="324">
        <v>21</v>
      </c>
      <c r="D428" s="322">
        <f t="shared" si="7"/>
        <v>0</v>
      </c>
    </row>
    <row r="429" ht="34" customHeight="1" spans="1:4">
      <c r="A429" s="327" t="s">
        <v>441</v>
      </c>
      <c r="B429" s="321">
        <v>91</v>
      </c>
      <c r="C429" s="321">
        <v>130</v>
      </c>
      <c r="D429" s="322">
        <f t="shared" si="7"/>
        <v>0.429</v>
      </c>
    </row>
    <row r="430" ht="34" customHeight="1" spans="1:4">
      <c r="A430" s="328" t="s">
        <v>442</v>
      </c>
      <c r="B430" s="324">
        <v>91</v>
      </c>
      <c r="C430" s="324">
        <v>130</v>
      </c>
      <c r="D430" s="322">
        <f t="shared" si="7"/>
        <v>0.429</v>
      </c>
    </row>
    <row r="431" ht="34" customHeight="1" spans="1:4">
      <c r="A431" s="332" t="s">
        <v>443</v>
      </c>
      <c r="B431" s="333">
        <v>0</v>
      </c>
      <c r="C431" s="333">
        <v>400</v>
      </c>
      <c r="D431" s="322"/>
    </row>
    <row r="432" ht="34" customHeight="1" spans="1:4">
      <c r="A432" s="327" t="s">
        <v>444</v>
      </c>
      <c r="B432" s="321">
        <v>0</v>
      </c>
      <c r="C432" s="321">
        <v>1690</v>
      </c>
      <c r="D432" s="322"/>
    </row>
    <row r="433" ht="34" customHeight="1" spans="1:4">
      <c r="A433" s="327" t="s">
        <v>445</v>
      </c>
      <c r="B433" s="321">
        <v>0</v>
      </c>
      <c r="C433" s="321">
        <v>1690</v>
      </c>
      <c r="D433" s="322"/>
    </row>
    <row r="434" ht="34" customHeight="1" spans="1:4">
      <c r="A434" s="328" t="s">
        <v>446</v>
      </c>
      <c r="B434" s="324">
        <v>0</v>
      </c>
      <c r="C434" s="324">
        <v>1690</v>
      </c>
      <c r="D434" s="322"/>
    </row>
    <row r="435" ht="34" customHeight="1" spans="1:4">
      <c r="A435" s="327" t="s">
        <v>447</v>
      </c>
      <c r="B435" s="321">
        <v>3400</v>
      </c>
      <c r="C435" s="321">
        <v>4793</v>
      </c>
      <c r="D435" s="322">
        <f t="shared" ref="D435:D441" si="8">(C435-B435)/B435</f>
        <v>0.41</v>
      </c>
    </row>
    <row r="436" ht="34" customHeight="1" spans="1:4">
      <c r="A436" s="327" t="s">
        <v>448</v>
      </c>
      <c r="B436" s="321">
        <v>3400</v>
      </c>
      <c r="C436" s="321">
        <v>4793</v>
      </c>
      <c r="D436" s="322">
        <f t="shared" si="8"/>
        <v>0.41</v>
      </c>
    </row>
    <row r="437" ht="34" customHeight="1" spans="1:4">
      <c r="A437" s="328" t="s">
        <v>449</v>
      </c>
      <c r="B437" s="324">
        <v>3400</v>
      </c>
      <c r="C437" s="324">
        <v>4793</v>
      </c>
      <c r="D437" s="322">
        <f t="shared" si="8"/>
        <v>0.41</v>
      </c>
    </row>
    <row r="438" ht="34" customHeight="1" spans="1:4">
      <c r="A438" s="327" t="s">
        <v>450</v>
      </c>
      <c r="B438" s="321">
        <v>22</v>
      </c>
      <c r="C438" s="331">
        <v>22</v>
      </c>
      <c r="D438" s="322">
        <f t="shared" si="8"/>
        <v>0</v>
      </c>
    </row>
    <row r="439" ht="34" customHeight="1" spans="1:4">
      <c r="A439" s="327" t="s">
        <v>451</v>
      </c>
      <c r="B439" s="321">
        <v>22</v>
      </c>
      <c r="C439" s="321">
        <v>22</v>
      </c>
      <c r="D439" s="322">
        <f t="shared" si="8"/>
        <v>0</v>
      </c>
    </row>
    <row r="440" ht="34" customHeight="1" spans="1:4">
      <c r="A440" s="334" t="s">
        <v>451</v>
      </c>
      <c r="B440" s="335">
        <v>22</v>
      </c>
      <c r="C440" s="335">
        <v>22</v>
      </c>
      <c r="D440" s="322">
        <f t="shared" si="8"/>
        <v>0</v>
      </c>
    </row>
    <row r="441" ht="34" customHeight="1" spans="1:4">
      <c r="A441" s="327" t="s">
        <v>452</v>
      </c>
      <c r="B441" s="321">
        <v>238678</v>
      </c>
      <c r="C441" s="321">
        <v>245838</v>
      </c>
      <c r="D441" s="322">
        <f t="shared" si="8"/>
        <v>0.03</v>
      </c>
    </row>
  </sheetData>
  <autoFilter ref="A3:D441">
    <extLst/>
  </autoFilter>
  <mergeCells count="1">
    <mergeCell ref="A1:D1"/>
  </mergeCells>
  <conditionalFormatting sqref="D2">
    <cfRule type="cellIs" dxfId="0" priority="6"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4"/>
  <sheetViews>
    <sheetView showZeros="0" view="pageBreakPreview" zoomScaleNormal="100" workbookViewId="0">
      <selection activeCell="B13" sqref="B13"/>
    </sheetView>
  </sheetViews>
  <sheetFormatPr defaultColWidth="9" defaultRowHeight="13.5" outlineLevelCol="1"/>
  <cols>
    <col min="1" max="1" width="44.6666666666667" customWidth="1"/>
    <col min="2" max="2" width="42.25" customWidth="1"/>
  </cols>
  <sheetData>
    <row r="1" ht="45" customHeight="1" spans="1:2">
      <c r="A1" s="302" t="s">
        <v>453</v>
      </c>
      <c r="B1" s="302"/>
    </row>
    <row r="2" ht="20.1" customHeight="1" spans="1:2">
      <c r="A2" s="303"/>
      <c r="B2" s="304" t="s">
        <v>2</v>
      </c>
    </row>
    <row r="3" ht="45" customHeight="1" spans="1:2">
      <c r="A3" s="305" t="s">
        <v>454</v>
      </c>
      <c r="B3" s="91" t="s">
        <v>6</v>
      </c>
    </row>
    <row r="4" ht="30" customHeight="1" spans="1:2">
      <c r="A4" s="306" t="s">
        <v>455</v>
      </c>
      <c r="B4" s="307">
        <f>SUM(B5:B8)</f>
        <v>29371</v>
      </c>
    </row>
    <row r="5" ht="30" customHeight="1" spans="1:2">
      <c r="A5" s="308" t="s">
        <v>456</v>
      </c>
      <c r="B5" s="309">
        <v>20198</v>
      </c>
    </row>
    <row r="6" ht="30" customHeight="1" spans="1:2">
      <c r="A6" s="308" t="s">
        <v>457</v>
      </c>
      <c r="B6" s="309">
        <v>6762</v>
      </c>
    </row>
    <row r="7" ht="30" customHeight="1" spans="1:2">
      <c r="A7" s="308" t="s">
        <v>423</v>
      </c>
      <c r="B7" s="309">
        <v>2387</v>
      </c>
    </row>
    <row r="8" ht="30" customHeight="1" spans="1:2">
      <c r="A8" s="308" t="s">
        <v>458</v>
      </c>
      <c r="B8" s="309">
        <v>24</v>
      </c>
    </row>
    <row r="9" ht="30" customHeight="1" spans="1:2">
      <c r="A9" s="306" t="s">
        <v>459</v>
      </c>
      <c r="B9" s="307">
        <f>SUM(B10:B19)</f>
        <v>4007</v>
      </c>
    </row>
    <row r="10" ht="30" customHeight="1" spans="1:2">
      <c r="A10" s="308" t="s">
        <v>460</v>
      </c>
      <c r="B10" s="309">
        <v>3198</v>
      </c>
    </row>
    <row r="11" ht="30" customHeight="1" spans="1:2">
      <c r="A11" s="308" t="s">
        <v>461</v>
      </c>
      <c r="B11" s="309">
        <v>167</v>
      </c>
    </row>
    <row r="12" ht="30" customHeight="1" spans="1:2">
      <c r="A12" s="308" t="s">
        <v>462</v>
      </c>
      <c r="B12" s="309">
        <v>27</v>
      </c>
    </row>
    <row r="13" ht="30" customHeight="1" spans="1:2">
      <c r="A13" s="308" t="s">
        <v>463</v>
      </c>
      <c r="B13" s="309">
        <v>72</v>
      </c>
    </row>
    <row r="14" ht="30" customHeight="1" spans="1:2">
      <c r="A14" s="308" t="s">
        <v>464</v>
      </c>
      <c r="B14" s="309">
        <v>90</v>
      </c>
    </row>
    <row r="15" ht="30" customHeight="1" spans="1:2">
      <c r="A15" s="308" t="s">
        <v>465</v>
      </c>
      <c r="B15" s="309">
        <v>93</v>
      </c>
    </row>
    <row r="16" ht="30" customHeight="1" spans="1:2">
      <c r="A16" s="308" t="s">
        <v>466</v>
      </c>
      <c r="B16" s="309"/>
    </row>
    <row r="17" ht="30" customHeight="1" spans="1:2">
      <c r="A17" s="308" t="s">
        <v>467</v>
      </c>
      <c r="B17" s="309">
        <v>323</v>
      </c>
    </row>
    <row r="18" ht="30" customHeight="1" spans="1:2">
      <c r="A18" s="308" t="s">
        <v>468</v>
      </c>
      <c r="B18" s="309">
        <v>37</v>
      </c>
    </row>
    <row r="19" ht="30" customHeight="1" spans="1:2">
      <c r="A19" s="308" t="s">
        <v>469</v>
      </c>
      <c r="B19" s="309"/>
    </row>
    <row r="20" ht="30" customHeight="1" spans="1:2">
      <c r="A20" s="306" t="s">
        <v>470</v>
      </c>
      <c r="B20" s="307">
        <f>SUM(B21)</f>
        <v>13</v>
      </c>
    </row>
    <row r="21" ht="30" customHeight="1" spans="1:2">
      <c r="A21" s="308" t="s">
        <v>471</v>
      </c>
      <c r="B21" s="310">
        <v>13</v>
      </c>
    </row>
    <row r="22" ht="30" customHeight="1" spans="1:2">
      <c r="A22" s="306" t="s">
        <v>472</v>
      </c>
      <c r="B22" s="307">
        <f>SUM(B23:B24)</f>
        <v>72750</v>
      </c>
    </row>
    <row r="23" ht="30" customHeight="1" spans="1:2">
      <c r="A23" s="308" t="s">
        <v>473</v>
      </c>
      <c r="B23" s="310">
        <v>71228</v>
      </c>
    </row>
    <row r="24" ht="30" customHeight="1" spans="1:2">
      <c r="A24" s="308" t="s">
        <v>474</v>
      </c>
      <c r="B24" s="309">
        <v>1522</v>
      </c>
    </row>
    <row r="25" ht="30" customHeight="1" spans="1:2">
      <c r="A25" s="306" t="s">
        <v>475</v>
      </c>
      <c r="B25" s="307">
        <f>SUM(B26)</f>
        <v>2</v>
      </c>
    </row>
    <row r="26" ht="30" customHeight="1" spans="1:2">
      <c r="A26" s="308" t="s">
        <v>476</v>
      </c>
      <c r="B26" s="310">
        <v>2</v>
      </c>
    </row>
    <row r="27" ht="30" customHeight="1" spans="1:2">
      <c r="A27" s="306" t="s">
        <v>477</v>
      </c>
      <c r="B27" s="307">
        <f>SUM(B28:B31)</f>
        <v>19636</v>
      </c>
    </row>
    <row r="28" ht="30" customHeight="1" spans="1:2">
      <c r="A28" s="308" t="s">
        <v>478</v>
      </c>
      <c r="B28" s="309">
        <v>12363</v>
      </c>
    </row>
    <row r="29" ht="30" customHeight="1" spans="1:2">
      <c r="A29" s="308" t="s">
        <v>479</v>
      </c>
      <c r="B29" s="309">
        <v>59</v>
      </c>
    </row>
    <row r="30" ht="30" customHeight="1" spans="1:2">
      <c r="A30" s="308" t="s">
        <v>480</v>
      </c>
      <c r="B30" s="309">
        <v>7214</v>
      </c>
    </row>
    <row r="31" ht="30" customHeight="1" spans="1:2">
      <c r="A31" s="308" t="s">
        <v>481</v>
      </c>
      <c r="B31" s="309"/>
    </row>
    <row r="32" s="300" customFormat="1" ht="30" customHeight="1" spans="1:2">
      <c r="A32" s="306" t="s">
        <v>482</v>
      </c>
      <c r="B32" s="307">
        <f>SUM(B33)</f>
        <v>744</v>
      </c>
    </row>
    <row r="33" s="301" customFormat="1" ht="30" customHeight="1" spans="1:2">
      <c r="A33" s="308" t="s">
        <v>483</v>
      </c>
      <c r="B33" s="309">
        <v>744</v>
      </c>
    </row>
    <row r="34" ht="30" customHeight="1" spans="1:2">
      <c r="A34" s="311" t="s">
        <v>484</v>
      </c>
      <c r="B34" s="307">
        <f>SUM(B4,B9,B20,B22,B27,B32,B25)</f>
        <v>126523</v>
      </c>
    </row>
  </sheetData>
  <autoFilter ref="A3:B34">
    <extLst/>
  </autoFilter>
  <mergeCells count="1">
    <mergeCell ref="A1:B1"/>
  </mergeCells>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tabColor rgb="FF00B0F0"/>
  </sheetPr>
  <dimension ref="A1:E43"/>
  <sheetViews>
    <sheetView showGridLines="0" showZeros="0" view="pageBreakPreview" zoomScaleNormal="100" workbookViewId="0">
      <selection activeCell="B14" sqref="B14"/>
    </sheetView>
  </sheetViews>
  <sheetFormatPr defaultColWidth="9" defaultRowHeight="13.5" outlineLevelCol="4"/>
  <cols>
    <col min="1" max="1" width="69.6333333333333" style="191" customWidth="1"/>
    <col min="2" max="2" width="45.6333333333333" customWidth="1"/>
    <col min="3" max="4" width="16.6333333333333" hidden="1" customWidth="1"/>
    <col min="5" max="5" width="9" hidden="1" customWidth="1"/>
  </cols>
  <sheetData>
    <row r="1" s="190" customFormat="1" ht="45" customHeight="1" spans="1:4">
      <c r="A1" s="289" t="s">
        <v>485</v>
      </c>
      <c r="B1" s="289"/>
      <c r="C1" s="289"/>
      <c r="D1" s="289"/>
    </row>
    <row r="2" ht="20.1" customHeight="1" spans="1:4">
      <c r="A2" s="194"/>
      <c r="B2" s="280" t="s">
        <v>2</v>
      </c>
      <c r="C2" s="290"/>
      <c r="D2" s="290" t="s">
        <v>2</v>
      </c>
    </row>
    <row r="3" ht="45" customHeight="1" spans="1:5">
      <c r="A3" s="139" t="s">
        <v>486</v>
      </c>
      <c r="B3" s="91" t="s">
        <v>6</v>
      </c>
      <c r="C3" s="291" t="s">
        <v>487</v>
      </c>
      <c r="D3" s="91" t="s">
        <v>488</v>
      </c>
      <c r="E3" s="292" t="s">
        <v>8</v>
      </c>
    </row>
    <row r="4" ht="36" customHeight="1" spans="1:5">
      <c r="A4" s="293" t="s">
        <v>100</v>
      </c>
      <c r="B4" s="94"/>
      <c r="C4" s="294">
        <f>SUM(C5:C5)</f>
        <v>0</v>
      </c>
      <c r="D4" s="295">
        <f>SUM(D5:D5)</f>
        <v>0</v>
      </c>
      <c r="E4" s="204" t="str">
        <f>IF(A4&lt;&gt;"",IF(SUM(B4:D4)&lt;&gt;0,"是","否"),"是")</f>
        <v>否</v>
      </c>
    </row>
    <row r="5" ht="36" customHeight="1" spans="1:5">
      <c r="A5" s="296" t="s">
        <v>489</v>
      </c>
      <c r="B5" s="98"/>
      <c r="C5" s="297"/>
      <c r="D5" s="298"/>
      <c r="E5" s="204" t="str">
        <f>IF(A5&lt;&gt;"",IF(SUM(B5:D5)&lt;&gt;0,"是","否"),"是")</f>
        <v>否</v>
      </c>
    </row>
    <row r="6" ht="36" customHeight="1" spans="1:5">
      <c r="A6" s="293" t="s">
        <v>146</v>
      </c>
      <c r="B6" s="98"/>
      <c r="C6" s="297">
        <v>64164</v>
      </c>
      <c r="D6" s="298"/>
      <c r="E6" s="204" t="str">
        <f>IF(A6&lt;&gt;"",IF(SUM(B6:D6)&lt;&gt;0,"是","否"),"是")</f>
        <v>是</v>
      </c>
    </row>
    <row r="7" ht="36" customHeight="1" spans="1:5">
      <c r="A7" s="296" t="s">
        <v>489</v>
      </c>
      <c r="B7" s="94"/>
      <c r="C7" s="297"/>
      <c r="D7" s="298"/>
      <c r="E7" s="204"/>
    </row>
    <row r="8" ht="36" customHeight="1" spans="1:5">
      <c r="A8" s="293" t="s">
        <v>150</v>
      </c>
      <c r="B8" s="98"/>
      <c r="C8" s="297">
        <v>2293</v>
      </c>
      <c r="D8" s="298"/>
      <c r="E8" s="204" t="str">
        <f>IF(A8&lt;&gt;"",IF(SUM(B8:D8)&lt;&gt;0,"是","否"),"是")</f>
        <v>是</v>
      </c>
    </row>
    <row r="9" ht="36" customHeight="1" spans="1:5">
      <c r="A9" s="296" t="s">
        <v>489</v>
      </c>
      <c r="B9" s="98"/>
      <c r="C9" s="297"/>
      <c r="D9" s="298"/>
      <c r="E9" s="204"/>
    </row>
    <row r="10" ht="36" customHeight="1" spans="1:5">
      <c r="A10" s="293" t="s">
        <v>161</v>
      </c>
      <c r="B10" s="98"/>
      <c r="C10" s="297">
        <v>9600</v>
      </c>
      <c r="D10" s="298"/>
      <c r="E10" s="204" t="str">
        <f>IF(A10&lt;&gt;"",IF(SUM(B10:D10)&lt;&gt;0,"是","否"),"是")</f>
        <v>是</v>
      </c>
    </row>
    <row r="11" ht="36" customHeight="1" spans="1:5">
      <c r="A11" s="296" t="s">
        <v>489</v>
      </c>
      <c r="B11" s="98"/>
      <c r="C11" s="297"/>
      <c r="D11" s="298"/>
      <c r="E11" s="204"/>
    </row>
    <row r="12" ht="36" customHeight="1" spans="1:5">
      <c r="A12" s="293" t="s">
        <v>178</v>
      </c>
      <c r="B12" s="98"/>
      <c r="C12" s="297">
        <v>280</v>
      </c>
      <c r="D12" s="298"/>
      <c r="E12" s="204" t="str">
        <f>IF(A12&lt;&gt;"",IF(SUM(B12:D12)&lt;&gt;0,"是","否"),"是")</f>
        <v>是</v>
      </c>
    </row>
    <row r="13" ht="36" customHeight="1" spans="1:5">
      <c r="A13" s="296" t="s">
        <v>489</v>
      </c>
      <c r="B13" s="98"/>
      <c r="C13" s="297"/>
      <c r="D13" s="298"/>
      <c r="E13" s="204"/>
    </row>
    <row r="14" ht="36" customHeight="1" spans="1:5">
      <c r="A14" s="293" t="s">
        <v>490</v>
      </c>
      <c r="B14" s="98"/>
      <c r="C14" s="297">
        <v>83870</v>
      </c>
      <c r="D14" s="298"/>
      <c r="E14" s="204" t="str">
        <f>IF(A14&lt;&gt;"",IF(SUM(B14:D14)&lt;&gt;0,"是","否"),"是")</f>
        <v>是</v>
      </c>
    </row>
    <row r="15" ht="36" customHeight="1" spans="1:5">
      <c r="A15" s="296" t="s">
        <v>489</v>
      </c>
      <c r="B15" s="98"/>
      <c r="C15" s="297"/>
      <c r="D15" s="298"/>
      <c r="E15" s="204"/>
    </row>
    <row r="16" ht="36" customHeight="1" spans="1:5">
      <c r="A16" s="293" t="s">
        <v>200</v>
      </c>
      <c r="B16" s="98"/>
      <c r="C16" s="297">
        <v>413</v>
      </c>
      <c r="D16" s="298"/>
      <c r="E16" s="204" t="str">
        <f>IF(A16&lt;&gt;"",IF(SUM(B16:D16)&lt;&gt;0,"是","否"),"是")</f>
        <v>是</v>
      </c>
    </row>
    <row r="17" ht="36" customHeight="1" spans="1:5">
      <c r="A17" s="296" t="s">
        <v>489</v>
      </c>
      <c r="B17" s="98"/>
      <c r="C17" s="297"/>
      <c r="D17" s="298"/>
      <c r="E17" s="204"/>
    </row>
    <row r="18" ht="36" customHeight="1" spans="1:5">
      <c r="A18" s="293" t="s">
        <v>265</v>
      </c>
      <c r="B18" s="98"/>
      <c r="C18" s="297">
        <v>60</v>
      </c>
      <c r="D18" s="298"/>
      <c r="E18" s="204" t="str">
        <f>IF(A18&lt;&gt;"",IF(SUM(B18:D18)&lt;&gt;0,"是","否"),"是")</f>
        <v>是</v>
      </c>
    </row>
    <row r="19" ht="36" customHeight="1" spans="1:5">
      <c r="A19" s="296" t="s">
        <v>489</v>
      </c>
      <c r="B19" s="98"/>
      <c r="C19" s="297"/>
      <c r="D19" s="298"/>
      <c r="E19" s="204"/>
    </row>
    <row r="20" ht="36" customHeight="1" spans="1:5">
      <c r="A20" s="293" t="s">
        <v>301</v>
      </c>
      <c r="B20" s="98"/>
      <c r="C20" s="297">
        <v>4418</v>
      </c>
      <c r="D20" s="298"/>
      <c r="E20" s="204" t="str">
        <f>IF(A20&lt;&gt;"",IF(SUM(B20:D20)&lt;&gt;0,"是","否"),"是")</f>
        <v>是</v>
      </c>
    </row>
    <row r="21" ht="36" customHeight="1" spans="1:5">
      <c r="A21" s="296" t="s">
        <v>489</v>
      </c>
      <c r="B21" s="98"/>
      <c r="C21" s="294"/>
      <c r="D21" s="295"/>
      <c r="E21" s="204"/>
    </row>
    <row r="22" ht="36" customHeight="1" spans="1:5">
      <c r="A22" s="293" t="s">
        <v>333</v>
      </c>
      <c r="B22" s="98"/>
      <c r="C22" s="297"/>
      <c r="D22" s="298"/>
      <c r="E22" s="204" t="str">
        <f>IF(A22&lt;&gt;"",IF(SUM(B22:D22)&lt;&gt;0,"是","否"),"是")</f>
        <v>否</v>
      </c>
    </row>
    <row r="23" ht="36" customHeight="1" spans="1:5">
      <c r="A23" s="296" t="s">
        <v>489</v>
      </c>
      <c r="B23" s="98"/>
      <c r="C23" s="297"/>
      <c r="D23" s="298"/>
      <c r="E23" s="204"/>
    </row>
    <row r="24" ht="36" customHeight="1" spans="1:5">
      <c r="A24" s="293" t="s">
        <v>382</v>
      </c>
      <c r="B24" s="98"/>
      <c r="C24" s="297"/>
      <c r="D24" s="298"/>
      <c r="E24" s="204" t="str">
        <f>IF(A24&lt;&gt;"",IF(SUM(B24:D24)&lt;&gt;0,"是","否"),"是")</f>
        <v>否</v>
      </c>
    </row>
    <row r="25" ht="36" customHeight="1" spans="1:5">
      <c r="A25" s="296" t="s">
        <v>489</v>
      </c>
      <c r="B25" s="98"/>
      <c r="C25" s="297"/>
      <c r="D25" s="298"/>
      <c r="E25" s="204"/>
    </row>
    <row r="26" ht="36" customHeight="1" spans="1:5">
      <c r="A26" s="293" t="s">
        <v>491</v>
      </c>
      <c r="B26" s="98"/>
      <c r="C26" s="297"/>
      <c r="D26" s="298">
        <v>5000</v>
      </c>
      <c r="E26" s="204" t="str">
        <f>IF(A26&lt;&gt;"",IF(SUM(B26:D26)&lt;&gt;0,"是","否"),"是")</f>
        <v>是</v>
      </c>
    </row>
    <row r="27" ht="36" customHeight="1" spans="1:5">
      <c r="A27" s="296" t="s">
        <v>489</v>
      </c>
      <c r="B27" s="98"/>
      <c r="C27" s="297"/>
      <c r="D27" s="298"/>
      <c r="E27" s="204"/>
    </row>
    <row r="28" ht="36" customHeight="1" spans="1:5">
      <c r="A28" s="293" t="s">
        <v>397</v>
      </c>
      <c r="B28" s="98"/>
      <c r="C28" s="297">
        <v>3800</v>
      </c>
      <c r="D28" s="298"/>
      <c r="E28" s="204" t="str">
        <f>IF(A28&lt;&gt;"",IF(SUM(B28:D28)&lt;&gt;0,"是","否"),"是")</f>
        <v>是</v>
      </c>
    </row>
    <row r="29" ht="36" customHeight="1" spans="1:5">
      <c r="A29" s="296" t="s">
        <v>489</v>
      </c>
      <c r="B29" s="98"/>
      <c r="C29" s="297"/>
      <c r="D29" s="298"/>
      <c r="E29" s="204"/>
    </row>
    <row r="30" ht="36" customHeight="1" spans="1:5">
      <c r="A30" s="293" t="s">
        <v>405</v>
      </c>
      <c r="B30" s="98"/>
      <c r="C30" s="297">
        <v>1257</v>
      </c>
      <c r="D30" s="298"/>
      <c r="E30" s="204" t="str">
        <f>IF(A30&lt;&gt;"",IF(SUM(B30:D30)&lt;&gt;0,"是","否"),"是")</f>
        <v>是</v>
      </c>
    </row>
    <row r="31" ht="36" customHeight="1" spans="1:5">
      <c r="A31" s="296" t="s">
        <v>489</v>
      </c>
      <c r="B31" s="98"/>
      <c r="C31" s="297"/>
      <c r="D31" s="298"/>
      <c r="E31" s="204"/>
    </row>
    <row r="32" ht="36" customHeight="1" spans="1:5">
      <c r="A32" s="293" t="s">
        <v>407</v>
      </c>
      <c r="B32" s="98"/>
      <c r="C32" s="297">
        <v>2163</v>
      </c>
      <c r="D32" s="298"/>
      <c r="E32" s="204" t="str">
        <f>IF(A32&lt;&gt;"",IF(SUM(B32:D32)&lt;&gt;0,"是","否"),"是")</f>
        <v>是</v>
      </c>
    </row>
    <row r="33" ht="36" customHeight="1" spans="1:5">
      <c r="A33" s="296" t="s">
        <v>489</v>
      </c>
      <c r="B33" s="98"/>
      <c r="C33" s="297"/>
      <c r="D33" s="298"/>
      <c r="E33" s="204"/>
    </row>
    <row r="34" ht="36" customHeight="1" spans="1:5">
      <c r="A34" s="293" t="s">
        <v>415</v>
      </c>
      <c r="B34" s="98"/>
      <c r="E34" s="204" t="str">
        <f>IF(A34&lt;&gt;"",IF(SUM(B34:D34)&lt;&gt;0,"是","否"),"是")</f>
        <v>否</v>
      </c>
    </row>
    <row r="35" ht="36" customHeight="1" spans="1:5">
      <c r="A35" s="296" t="s">
        <v>489</v>
      </c>
      <c r="B35" s="98"/>
      <c r="E35" s="204"/>
    </row>
    <row r="36" ht="36" customHeight="1" spans="1:5">
      <c r="A36" s="293" t="s">
        <v>424</v>
      </c>
      <c r="B36" s="98"/>
      <c r="E36" s="204" t="str">
        <f>IF(A36&lt;&gt;"",IF(SUM(B36:D36)&lt;&gt;0,"是","否"),"是")</f>
        <v>否</v>
      </c>
    </row>
    <row r="37" ht="36" customHeight="1" spans="1:5">
      <c r="A37" s="296" t="s">
        <v>489</v>
      </c>
      <c r="B37" s="98"/>
      <c r="E37" s="204"/>
    </row>
    <row r="38" ht="36" customHeight="1" spans="1:5">
      <c r="A38" s="293" t="s">
        <v>428</v>
      </c>
      <c r="B38" s="98"/>
      <c r="E38" s="204" t="str">
        <f>IF(A38&lt;&gt;"",IF(SUM(B38:D38)&lt;&gt;0,"是","否"),"是")</f>
        <v>否</v>
      </c>
    </row>
    <row r="39" ht="36" customHeight="1" spans="1:5">
      <c r="A39" s="296" t="s">
        <v>489</v>
      </c>
      <c r="B39" s="98"/>
      <c r="E39" s="204"/>
    </row>
    <row r="40" ht="36" customHeight="1" spans="1:5">
      <c r="A40" s="293" t="s">
        <v>447</v>
      </c>
      <c r="B40" s="98"/>
      <c r="E40" s="204" t="str">
        <f>IF(A40&lt;&gt;"",IF(SUM(B40:D40)&lt;&gt;0,"是","否"),"是")</f>
        <v>否</v>
      </c>
    </row>
    <row r="41" ht="36" customHeight="1" spans="1:5">
      <c r="A41" s="296" t="s">
        <v>489</v>
      </c>
      <c r="B41" s="98"/>
      <c r="E41" s="204"/>
    </row>
    <row r="42" ht="36" customHeight="1" spans="1:5">
      <c r="A42" s="299" t="s">
        <v>492</v>
      </c>
      <c r="B42" s="98"/>
      <c r="E42" s="204" t="str">
        <f>IF(A42&lt;&gt;"",IF(SUM(B42:D42)&lt;&gt;0,"是","否"),"是")</f>
        <v>否</v>
      </c>
    </row>
    <row r="43" spans="1:1">
      <c r="A43" s="191" t="s">
        <v>493</v>
      </c>
    </row>
  </sheetData>
  <autoFilter ref="A3:E43">
    <extLst/>
  </autoFilter>
  <mergeCells count="1">
    <mergeCell ref="A1:D1"/>
  </mergeCells>
  <conditionalFormatting sqref="E4">
    <cfRule type="cellIs" dxfId="2" priority="2" stopIfTrue="1" operator="lessThan">
      <formula>0</formula>
    </cfRule>
  </conditionalFormatting>
  <conditionalFormatting sqref="E5:E42">
    <cfRule type="cellIs" dxfId="2" priority="1" stopIfTrue="1" operator="lessThan">
      <formula>0</formula>
    </cfRule>
  </conditionalFormatting>
  <printOptions horizontalCentered="1"/>
  <pageMargins left="0.472222222222222" right="0.393055555555556" top="0.747916666666667" bottom="0.747916666666667" header="0.314583333333333" footer="0.314583333333333"/>
  <pageSetup paperSize="9" scale="75" orientation="portrait" horizontalDpi="600"/>
  <headerFooter alignWithMargins="0">
    <oddFooter>&amp;C&amp;16-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D11"/>
  <sheetViews>
    <sheetView showGridLines="0" showZeros="0" view="pageBreakPreview" zoomScaleNormal="85" workbookViewId="0">
      <selection activeCell="B6" sqref="B6"/>
    </sheetView>
  </sheetViews>
  <sheetFormatPr defaultColWidth="9" defaultRowHeight="14.25" outlineLevelCol="3"/>
  <cols>
    <col min="1" max="1" width="43.6333333333333" style="125" customWidth="1"/>
    <col min="2" max="2" width="20.6333333333333" style="127" customWidth="1"/>
    <col min="3" max="3" width="20.6333333333333" style="125" customWidth="1"/>
    <col min="4" max="4" width="20" style="240" customWidth="1"/>
    <col min="5" max="5" width="12.6333333333333" style="125"/>
    <col min="6" max="16377" width="9" style="125"/>
    <col min="16378" max="16379" width="35.6333333333333" style="125"/>
    <col min="16380" max="16384" width="9" style="125"/>
  </cols>
  <sheetData>
    <row r="1" ht="45" customHeight="1" spans="1:4">
      <c r="A1" s="130" t="s">
        <v>494</v>
      </c>
      <c r="B1" s="130"/>
      <c r="C1" s="130"/>
      <c r="D1" s="130"/>
    </row>
    <row r="2" ht="20.1" customHeight="1" spans="1:4">
      <c r="A2" s="131"/>
      <c r="B2" s="131"/>
      <c r="C2" s="279"/>
      <c r="D2" s="280" t="s">
        <v>2</v>
      </c>
    </row>
    <row r="3" s="126" customFormat="1" ht="45" customHeight="1" spans="1:4">
      <c r="A3" s="133" t="s">
        <v>495</v>
      </c>
      <c r="B3" s="133" t="s">
        <v>492</v>
      </c>
      <c r="C3" s="281" t="s">
        <v>496</v>
      </c>
      <c r="D3" s="281" t="s">
        <v>497</v>
      </c>
    </row>
    <row r="4" ht="36" customHeight="1" spans="1:4">
      <c r="A4" s="282" t="s">
        <v>498</v>
      </c>
      <c r="B4" s="283">
        <f>SUM(B5:B5)</f>
        <v>88620</v>
      </c>
      <c r="C4" s="283">
        <f>SUM(C5:C5)</f>
        <v>2819</v>
      </c>
      <c r="D4" s="283">
        <f>SUM(D5:D5)</f>
        <v>85801</v>
      </c>
    </row>
    <row r="5" ht="36" customHeight="1" spans="1:4">
      <c r="A5" s="284" t="s">
        <v>499</v>
      </c>
      <c r="B5" s="135">
        <f>SUM(C5:D5)</f>
        <v>88620</v>
      </c>
      <c r="C5" s="135">
        <f>SUM(C6)</f>
        <v>2819</v>
      </c>
      <c r="D5" s="135">
        <v>85801</v>
      </c>
    </row>
    <row r="6" ht="36" customHeight="1" spans="1:4">
      <c r="A6" s="282" t="s">
        <v>500</v>
      </c>
      <c r="B6" s="283">
        <f>SUM(C6:D6)</f>
        <v>176132</v>
      </c>
      <c r="C6" s="283">
        <f>SUM(C7)</f>
        <v>2819</v>
      </c>
      <c r="D6" s="283">
        <f>SUM(D7)</f>
        <v>173313</v>
      </c>
    </row>
    <row r="7" ht="36" customHeight="1" spans="1:4">
      <c r="A7" s="284" t="s">
        <v>499</v>
      </c>
      <c r="B7" s="135">
        <f>SUM(C7:D7)</f>
        <v>176132</v>
      </c>
      <c r="C7" s="135">
        <v>2819</v>
      </c>
      <c r="D7" s="135">
        <v>173313</v>
      </c>
    </row>
    <row r="8" spans="2:4">
      <c r="B8" s="285"/>
      <c r="C8" s="286"/>
      <c r="D8" s="287"/>
    </row>
    <row r="9" spans="3:3">
      <c r="C9" s="288"/>
    </row>
    <row r="10" spans="3:3">
      <c r="C10" s="288"/>
    </row>
    <row r="11" spans="3:3">
      <c r="C11" s="288"/>
    </row>
  </sheetData>
  <mergeCells count="1">
    <mergeCell ref="A1:D1"/>
  </mergeCells>
  <conditionalFormatting sqref="D1">
    <cfRule type="cellIs" dxfId="0" priority="5" stopIfTrue="1" operator="lessThanOrEqual">
      <formula>-1</formula>
    </cfRule>
    <cfRule type="cellIs" dxfId="0" priority="4" stopIfTrue="1" operator="greaterThanOrEqual">
      <formula>10</formula>
    </cfRule>
  </conditionalFormatting>
  <conditionalFormatting sqref="B3:C3">
    <cfRule type="cellIs" dxfId="0" priority="3" stopIfTrue="1" operator="lessThanOrEqual">
      <formula>-1</formula>
    </cfRule>
  </conditionalFormatting>
  <conditionalFormatting sqref="C7:D7">
    <cfRule type="cellIs" dxfId="0" priority="1" stopIfTrue="1" operator="lessThanOrEqual">
      <formula>-1</formula>
    </cfRule>
  </conditionalFormatting>
  <conditionalFormatting sqref="B4:D4 C5:D5">
    <cfRule type="cellIs" dxfId="0"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E11"/>
  <sheetViews>
    <sheetView workbookViewId="0">
      <selection activeCell="B7" sqref="B7"/>
    </sheetView>
  </sheetViews>
  <sheetFormatPr defaultColWidth="9" defaultRowHeight="13.5" outlineLevelCol="4"/>
  <cols>
    <col min="1" max="1" width="37.75" style="264" customWidth="1"/>
    <col min="2" max="2" width="22" style="265" customWidth="1"/>
    <col min="3" max="3" width="23.8833333333333" style="265" customWidth="1"/>
    <col min="4" max="4" width="23.8833333333333" style="264" customWidth="1"/>
    <col min="5" max="5" width="24.5" style="264" customWidth="1"/>
    <col min="6" max="248" width="9" style="264"/>
    <col min="249" max="16384" width="9" style="2"/>
  </cols>
  <sheetData>
    <row r="1" s="264" customFormat="1" ht="40.5" customHeight="1" spans="1:5">
      <c r="A1" s="266" t="s">
        <v>501</v>
      </c>
      <c r="B1" s="266"/>
      <c r="C1" s="266"/>
      <c r="D1" s="266"/>
      <c r="E1" s="266"/>
    </row>
    <row r="2" s="264" customFormat="1" ht="17" customHeight="1" spans="1:5">
      <c r="A2" s="267"/>
      <c r="B2" s="267"/>
      <c r="C2" s="267"/>
      <c r="D2" s="268"/>
      <c r="E2" s="269" t="s">
        <v>2</v>
      </c>
    </row>
    <row r="3" s="2" customFormat="1" ht="24.95" customHeight="1" spans="1:5">
      <c r="A3" s="270" t="s">
        <v>4</v>
      </c>
      <c r="B3" s="270" t="s">
        <v>502</v>
      </c>
      <c r="C3" s="270" t="s">
        <v>6</v>
      </c>
      <c r="D3" s="271" t="s">
        <v>503</v>
      </c>
      <c r="E3" s="272"/>
    </row>
    <row r="4" s="2" customFormat="1" ht="24.95" customHeight="1" spans="1:5">
      <c r="A4" s="273"/>
      <c r="B4" s="273"/>
      <c r="C4" s="273"/>
      <c r="D4" s="133" t="s">
        <v>504</v>
      </c>
      <c r="E4" s="133" t="s">
        <v>505</v>
      </c>
    </row>
    <row r="5" s="264" customFormat="1" ht="35" customHeight="1" spans="1:5">
      <c r="A5" s="123" t="s">
        <v>492</v>
      </c>
      <c r="B5" s="274">
        <f>SUM(B6:B8)</f>
        <v>1152</v>
      </c>
      <c r="C5" s="274">
        <f>SUM(C6:C8)</f>
        <v>1140</v>
      </c>
      <c r="D5" s="275">
        <f t="shared" ref="D5:D10" si="0">C5-B5</f>
        <v>-12</v>
      </c>
      <c r="E5" s="276">
        <f t="shared" ref="E5:E10" si="1">IF(B5=0,"",(C5-B5)/B5)</f>
        <v>-0.01</v>
      </c>
    </row>
    <row r="6" s="264" customFormat="1" ht="35" customHeight="1" spans="1:5">
      <c r="A6" s="113" t="s">
        <v>506</v>
      </c>
      <c r="B6" s="274"/>
      <c r="C6" s="274"/>
      <c r="D6" s="275">
        <f t="shared" si="0"/>
        <v>0</v>
      </c>
      <c r="E6" s="276" t="str">
        <f t="shared" si="1"/>
        <v/>
      </c>
    </row>
    <row r="7" s="264" customFormat="1" ht="35" customHeight="1" spans="1:5">
      <c r="A7" s="113" t="s">
        <v>507</v>
      </c>
      <c r="B7" s="274">
        <v>605</v>
      </c>
      <c r="C7" s="274">
        <v>309</v>
      </c>
      <c r="D7" s="275">
        <f t="shared" si="0"/>
        <v>-296</v>
      </c>
      <c r="E7" s="276">
        <f t="shared" si="1"/>
        <v>-0.489</v>
      </c>
    </row>
    <row r="8" s="264" customFormat="1" ht="35" customHeight="1" spans="1:5">
      <c r="A8" s="113" t="s">
        <v>508</v>
      </c>
      <c r="B8" s="274">
        <f>SUM(B9:B10)</f>
        <v>547</v>
      </c>
      <c r="C8" s="274">
        <f>SUM(C9:C10)</f>
        <v>831</v>
      </c>
      <c r="D8" s="275">
        <f t="shared" si="0"/>
        <v>284</v>
      </c>
      <c r="E8" s="276">
        <f t="shared" si="1"/>
        <v>0.519</v>
      </c>
    </row>
    <row r="9" s="264" customFormat="1" ht="35" customHeight="1" spans="1:5">
      <c r="A9" s="117" t="s">
        <v>509</v>
      </c>
      <c r="B9" s="274"/>
      <c r="C9" s="274">
        <v>268</v>
      </c>
      <c r="D9" s="275">
        <f t="shared" si="0"/>
        <v>268</v>
      </c>
      <c r="E9" s="276" t="str">
        <f t="shared" si="1"/>
        <v/>
      </c>
    </row>
    <row r="10" s="264" customFormat="1" ht="35" customHeight="1" spans="1:5">
      <c r="A10" s="117" t="s">
        <v>510</v>
      </c>
      <c r="B10" s="274">
        <v>547</v>
      </c>
      <c r="C10" s="274">
        <v>563</v>
      </c>
      <c r="D10" s="275">
        <f t="shared" si="0"/>
        <v>16</v>
      </c>
      <c r="E10" s="276">
        <f t="shared" si="1"/>
        <v>0.029</v>
      </c>
    </row>
    <row r="11" s="264" customFormat="1" ht="212" customHeight="1" spans="1:5">
      <c r="A11" s="277" t="s">
        <v>511</v>
      </c>
      <c r="B11" s="278"/>
      <c r="C11" s="278"/>
      <c r="D11" s="277"/>
      <c r="E11" s="277"/>
    </row>
  </sheetData>
  <mergeCells count="6">
    <mergeCell ref="A1:E1"/>
    <mergeCell ref="D3:E3"/>
    <mergeCell ref="A11:E11"/>
    <mergeCell ref="A3:A4"/>
    <mergeCell ref="B3:B4"/>
    <mergeCell ref="C3:C4"/>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9">
    <tabColor rgb="FF00B0F0"/>
  </sheetPr>
  <dimension ref="A1:E50"/>
  <sheetViews>
    <sheetView showGridLines="0" showZeros="0" view="pageBreakPreview" zoomScaleNormal="115" workbookViewId="0">
      <selection activeCell="B35" sqref="B35"/>
    </sheetView>
  </sheetViews>
  <sheetFormatPr defaultColWidth="9" defaultRowHeight="14.25" outlineLevelCol="4"/>
  <cols>
    <col min="1" max="1" width="50.75" style="125" customWidth="1"/>
    <col min="2" max="3" width="20.6333333333333" style="125" customWidth="1"/>
    <col min="4" max="4" width="20.6333333333333" style="240" customWidth="1"/>
    <col min="5" max="5" width="3.75" style="125" hidden="1" customWidth="1"/>
    <col min="6" max="16356" width="9" style="125"/>
    <col min="16357" max="16357" width="45.6333333333333" style="125"/>
    <col min="16358" max="16384" width="9" style="125"/>
  </cols>
  <sheetData>
    <row r="1" ht="45" customHeight="1" spans="1:5">
      <c r="A1" s="241" t="s">
        <v>512</v>
      </c>
      <c r="B1" s="241"/>
      <c r="C1" s="241"/>
      <c r="D1" s="241"/>
      <c r="E1" s="127"/>
    </row>
    <row r="2" s="238" customFormat="1" ht="20.1" customHeight="1" spans="1:5">
      <c r="A2" s="242"/>
      <c r="B2" s="243"/>
      <c r="C2" s="242"/>
      <c r="D2" s="244" t="s">
        <v>2</v>
      </c>
      <c r="E2" s="245"/>
    </row>
    <row r="3" s="239" customFormat="1" ht="45" customHeight="1" spans="1:5">
      <c r="A3" s="246" t="s">
        <v>4</v>
      </c>
      <c r="B3" s="197" t="s">
        <v>5</v>
      </c>
      <c r="C3" s="197" t="s">
        <v>6</v>
      </c>
      <c r="D3" s="197" t="s">
        <v>7</v>
      </c>
      <c r="E3" s="247" t="s">
        <v>8</v>
      </c>
    </row>
    <row r="4" s="239" customFormat="1" ht="36" customHeight="1" spans="1:5">
      <c r="A4" s="248" t="s">
        <v>513</v>
      </c>
      <c r="B4" s="249"/>
      <c r="C4" s="249"/>
      <c r="D4" s="221" t="str">
        <f>IF(B4=0,"",(C4-B4)/B4)</f>
        <v/>
      </c>
      <c r="E4" s="250" t="e">
        <f>IF(LEN(#REF!)=7,"是",IF(A4&lt;&gt;"",IF(SUM(B4:C4)&lt;&gt;0,"是","否"),"是"))</f>
        <v>#REF!</v>
      </c>
    </row>
    <row r="5" ht="36" customHeight="1" spans="1:5">
      <c r="A5" s="248" t="s">
        <v>514</v>
      </c>
      <c r="B5" s="249"/>
      <c r="C5" s="249"/>
      <c r="D5" s="221" t="str">
        <f t="shared" ref="D5:D35" si="0">IF(B5=0,"",(C5-B5)/B5)</f>
        <v/>
      </c>
      <c r="E5" s="250" t="e">
        <f>IF(LEN(#REF!)=7,"是",IF(A5&lt;&gt;"",IF(SUM(B5:C5)&lt;&gt;0,"是","否"),"是"))</f>
        <v>#REF!</v>
      </c>
    </row>
    <row r="6" ht="36" customHeight="1" spans="1:5">
      <c r="A6" s="248" t="s">
        <v>515</v>
      </c>
      <c r="B6" s="249"/>
      <c r="C6" s="249"/>
      <c r="D6" s="221" t="str">
        <f t="shared" si="0"/>
        <v/>
      </c>
      <c r="E6" s="250" t="e">
        <f>IF(LEN(#REF!)=7,"是",IF(A6&lt;&gt;"",IF(SUM(B6:C6)&lt;&gt;0,"是","否"),"是"))</f>
        <v>#REF!</v>
      </c>
    </row>
    <row r="7" ht="36" customHeight="1" spans="1:5">
      <c r="A7" s="248" t="s">
        <v>516</v>
      </c>
      <c r="B7" s="249"/>
      <c r="C7" s="249"/>
      <c r="D7" s="221" t="str">
        <f t="shared" si="0"/>
        <v/>
      </c>
      <c r="E7" s="250" t="e">
        <f>IF(LEN(#REF!)=7,"是",IF(A7&lt;&gt;"",IF(SUM(B7:C7)&lt;&gt;0,"是","否"),"是"))</f>
        <v>#REF!</v>
      </c>
    </row>
    <row r="8" ht="36" customHeight="1" spans="1:5">
      <c r="A8" s="248" t="s">
        <v>517</v>
      </c>
      <c r="B8" s="249"/>
      <c r="C8" s="249"/>
      <c r="D8" s="221" t="str">
        <f t="shared" si="0"/>
        <v/>
      </c>
      <c r="E8" s="250" t="e">
        <f>IF(LEN(#REF!)=7,"是",IF(A8&lt;&gt;"",IF(SUM(B8:C8)&lt;&gt;0,"是","否"),"是"))</f>
        <v>#REF!</v>
      </c>
    </row>
    <row r="9" ht="36" customHeight="1" spans="1:5">
      <c r="A9" s="248" t="s">
        <v>518</v>
      </c>
      <c r="B9" s="249"/>
      <c r="C9" s="249"/>
      <c r="D9" s="221" t="str">
        <f t="shared" si="0"/>
        <v/>
      </c>
      <c r="E9" s="250" t="e">
        <f>IF(LEN(#REF!)=7,"是",IF(A9&lt;&gt;"",IF(SUM(B9:C9)&lt;&gt;0,"是","否"),"是"))</f>
        <v>#REF!</v>
      </c>
    </row>
    <row r="10" ht="36" customHeight="1" spans="1:5">
      <c r="A10" s="248" t="s">
        <v>519</v>
      </c>
      <c r="B10" s="251">
        <f>SUBTOTAL(9,B11:B15)</f>
        <v>34685</v>
      </c>
      <c r="C10" s="249">
        <f>SUBTOTAL(9,C11:C15)</f>
        <v>30000</v>
      </c>
      <c r="D10" s="221">
        <f t="shared" si="0"/>
        <v>-0.135</v>
      </c>
      <c r="E10" s="250" t="e">
        <f>IF(LEN(#REF!)=7,"是",IF(A10&lt;&gt;"",IF(SUM(B10:C10)&lt;&gt;0,"是","否"),"是"))</f>
        <v>#REF!</v>
      </c>
    </row>
    <row r="11" ht="36" customHeight="1" spans="1:5">
      <c r="A11" s="252" t="s">
        <v>520</v>
      </c>
      <c r="B11" s="251">
        <v>33256</v>
      </c>
      <c r="C11" s="251">
        <v>30000</v>
      </c>
      <c r="D11" s="221">
        <f t="shared" si="0"/>
        <v>-0.098</v>
      </c>
      <c r="E11" s="250" t="e">
        <f>IF(LEN(#REF!)=7,"是",IF(A11&lt;&gt;"",IF(SUM(B11:C11)&lt;&gt;0,"是","否"),"是"))</f>
        <v>#REF!</v>
      </c>
    </row>
    <row r="12" ht="36" customHeight="1" spans="1:5">
      <c r="A12" s="252" t="s">
        <v>521</v>
      </c>
      <c r="B12" s="251">
        <v>1526</v>
      </c>
      <c r="C12" s="251"/>
      <c r="D12" s="221">
        <f t="shared" si="0"/>
        <v>-1</v>
      </c>
      <c r="E12" s="250" t="e">
        <f>IF(LEN(#REF!)=7,"是",IF(A12&lt;&gt;"",IF(SUM(B12:C12)&lt;&gt;0,"是","否"),"是"))</f>
        <v>#REF!</v>
      </c>
    </row>
    <row r="13" ht="36" customHeight="1" spans="1:5">
      <c r="A13" s="252" t="s">
        <v>522</v>
      </c>
      <c r="B13" s="251"/>
      <c r="C13" s="251"/>
      <c r="D13" s="221" t="str">
        <f t="shared" si="0"/>
        <v/>
      </c>
      <c r="E13" s="250" t="e">
        <f>IF(LEN(#REF!)=7,"是",IF(A13&lt;&gt;"",IF(SUM(B13:C13)&lt;&gt;0,"是","否"),"是"))</f>
        <v>#REF!</v>
      </c>
    </row>
    <row r="14" ht="36" customHeight="1" spans="1:5">
      <c r="A14" s="252" t="s">
        <v>523</v>
      </c>
      <c r="B14" s="251">
        <v>547</v>
      </c>
      <c r="C14" s="251"/>
      <c r="D14" s="221">
        <f t="shared" si="0"/>
        <v>-1</v>
      </c>
      <c r="E14" s="250" t="e">
        <f>IF(LEN(#REF!)=7,"是",IF(A14&lt;&gt;"",IF(SUM(B14:C14)&lt;&gt;0,"是","否"),"是"))</f>
        <v>#REF!</v>
      </c>
    </row>
    <row r="15" ht="36" customHeight="1" spans="1:5">
      <c r="A15" s="252" t="s">
        <v>524</v>
      </c>
      <c r="B15" s="251">
        <v>-644</v>
      </c>
      <c r="C15" s="251"/>
      <c r="D15" s="221">
        <f t="shared" si="0"/>
        <v>-1</v>
      </c>
      <c r="E15" s="250" t="e">
        <f>IF(LEN(#REF!)=7,"是",IF(A15&lt;&gt;"",IF(SUM(B15:C15)&lt;&gt;0,"是","否"),"是"))</f>
        <v>#REF!</v>
      </c>
    </row>
    <row r="16" ht="36" customHeight="1" spans="1:5">
      <c r="A16" s="253" t="s">
        <v>525</v>
      </c>
      <c r="B16" s="249"/>
      <c r="C16" s="249"/>
      <c r="D16" s="221" t="str">
        <f t="shared" si="0"/>
        <v/>
      </c>
      <c r="E16" s="250" t="e">
        <f>IF(LEN(#REF!)=7,"是",IF(A16&lt;&gt;"",IF(SUM(B16:C16)&lt;&gt;0,"是","否"),"是"))</f>
        <v>#REF!</v>
      </c>
    </row>
    <row r="17" ht="36" customHeight="1" spans="1:5">
      <c r="A17" s="253" t="s">
        <v>526</v>
      </c>
      <c r="B17" s="249"/>
      <c r="C17" s="249"/>
      <c r="D17" s="221" t="str">
        <f t="shared" si="0"/>
        <v/>
      </c>
      <c r="E17" s="250" t="e">
        <f>IF(LEN(#REF!)=7,"是",IF(A17&lt;&gt;"",IF(SUM(B17:C17)&lt;&gt;0,"是","否"),"是"))</f>
        <v>#REF!</v>
      </c>
    </row>
    <row r="18" ht="36" customHeight="1" spans="1:5">
      <c r="A18" s="254" t="s">
        <v>527</v>
      </c>
      <c r="B18" s="251"/>
      <c r="C18" s="251"/>
      <c r="D18" s="221" t="str">
        <f t="shared" si="0"/>
        <v/>
      </c>
      <c r="E18" s="250" t="e">
        <f>IF(LEN(#REF!)=7,"是",IF(A18&lt;&gt;"",IF(SUM(B18:C18)&lt;&gt;0,"是","否"),"是"))</f>
        <v>#REF!</v>
      </c>
    </row>
    <row r="19" ht="36" customHeight="1" spans="1:5">
      <c r="A19" s="254" t="s">
        <v>528</v>
      </c>
      <c r="B19" s="251"/>
      <c r="C19" s="251"/>
      <c r="D19" s="221" t="str">
        <f t="shared" si="0"/>
        <v/>
      </c>
      <c r="E19" s="250" t="e">
        <f>IF(LEN(#REF!)=7,"是",IF(A19&lt;&gt;"",IF(SUM(B19:C19)&lt;&gt;0,"是","否"),"是"))</f>
        <v>#REF!</v>
      </c>
    </row>
    <row r="20" ht="36" customHeight="1" spans="1:5">
      <c r="A20" s="253" t="s">
        <v>529</v>
      </c>
      <c r="B20" s="249"/>
      <c r="C20" s="249"/>
      <c r="D20" s="221" t="str">
        <f t="shared" si="0"/>
        <v/>
      </c>
      <c r="E20" s="250" t="e">
        <f>IF(LEN(#REF!)=7,"是",IF(A20&lt;&gt;"",IF(SUM(B20:C20)&lt;&gt;0,"是","否"),"是"))</f>
        <v>#REF!</v>
      </c>
    </row>
    <row r="21" ht="36" customHeight="1" spans="1:5">
      <c r="A21" s="253" t="s">
        <v>530</v>
      </c>
      <c r="B21" s="249"/>
      <c r="C21" s="249"/>
      <c r="D21" s="221" t="str">
        <f t="shared" si="0"/>
        <v/>
      </c>
      <c r="E21" s="250" t="e">
        <f>IF(LEN(#REF!)=7,"是",IF(A21&lt;&gt;"",IF(SUM(B21:C21)&lt;&gt;0,"是","否"),"是"))</f>
        <v>#REF!</v>
      </c>
    </row>
    <row r="22" ht="36" customHeight="1" spans="1:5">
      <c r="A22" s="253" t="s">
        <v>531</v>
      </c>
      <c r="B22" s="249"/>
      <c r="C22" s="249"/>
      <c r="D22" s="221" t="str">
        <f t="shared" si="0"/>
        <v/>
      </c>
      <c r="E22" s="250" t="e">
        <f>IF(LEN(#REF!)=7,"是",IF(A22&lt;&gt;"",IF(SUM(B22:C22)&lt;&gt;0,"是","否"),"是"))</f>
        <v>#REF!</v>
      </c>
    </row>
    <row r="23" ht="36" customHeight="1" spans="1:5">
      <c r="A23" s="248" t="s">
        <v>532</v>
      </c>
      <c r="B23" s="249"/>
      <c r="C23" s="249"/>
      <c r="D23" s="221" t="str">
        <f t="shared" si="0"/>
        <v/>
      </c>
      <c r="E23" s="250" t="e">
        <f>IF(LEN(#REF!)=7,"是",IF(A23&lt;&gt;"",IF(SUM(B23:C23)&lt;&gt;0,"是","否"),"是"))</f>
        <v>#REF!</v>
      </c>
    </row>
    <row r="24" ht="36" customHeight="1" spans="1:5">
      <c r="A24" s="248" t="s">
        <v>533</v>
      </c>
      <c r="B24" s="249"/>
      <c r="C24" s="249">
        <v>400</v>
      </c>
      <c r="D24" s="221" t="str">
        <f t="shared" si="0"/>
        <v/>
      </c>
      <c r="E24" s="250" t="e">
        <f>IF(LEN(#REF!)=7,"是",IF(A24&lt;&gt;"",IF(SUM(B24:C24)&lt;&gt;0,"是","否"),"是"))</f>
        <v>#REF!</v>
      </c>
    </row>
    <row r="25" ht="36" customHeight="1" spans="1:5">
      <c r="A25" s="248" t="s">
        <v>534</v>
      </c>
      <c r="B25" s="249"/>
      <c r="C25" s="249"/>
      <c r="D25" s="221" t="str">
        <f t="shared" si="0"/>
        <v/>
      </c>
      <c r="E25" s="250" t="e">
        <f>IF(LEN(#REF!)=7,"是",IF(A25&lt;&gt;"",IF(SUM(B25:C25)&lt;&gt;0,"是","否"),"是"))</f>
        <v>#REF!</v>
      </c>
    </row>
    <row r="26" ht="36" customHeight="1" spans="1:5">
      <c r="A26" s="248" t="s">
        <v>535</v>
      </c>
      <c r="B26" s="249"/>
      <c r="C26" s="249"/>
      <c r="D26" s="221" t="str">
        <f t="shared" si="0"/>
        <v/>
      </c>
      <c r="E26" s="250" t="e">
        <f>IF(LEN(#REF!)=7,"是",IF(A26&lt;&gt;"",IF(SUM(B26:C26)&lt;&gt;0,"是","否"),"是"))</f>
        <v>#REF!</v>
      </c>
    </row>
    <row r="27" ht="36" customHeight="1" spans="1:5">
      <c r="A27" s="248" t="s">
        <v>536</v>
      </c>
      <c r="B27" s="249">
        <v>64</v>
      </c>
      <c r="C27" s="249"/>
      <c r="D27" s="221">
        <f t="shared" si="0"/>
        <v>-1</v>
      </c>
      <c r="E27" s="250" t="e">
        <f>IF(LEN(#REF!)=7,"是",IF(A27&lt;&gt;"",IF(SUM(B27:C27)&lt;&gt;0,"是","否"),"是"))</f>
        <v>#REF!</v>
      </c>
    </row>
    <row r="28" ht="36" customHeight="1" spans="1:5">
      <c r="A28" s="252"/>
      <c r="B28" s="251"/>
      <c r="C28" s="251"/>
      <c r="D28" s="221" t="str">
        <f t="shared" si="0"/>
        <v/>
      </c>
      <c r="E28" s="250" t="e">
        <f>IF(LEN(#REF!)=7,"是",IF(A28&lt;&gt;"",IF(SUM(B28:C28)&lt;&gt;0,"是","否"),"是"))</f>
        <v>#REF!</v>
      </c>
    </row>
    <row r="29" ht="36" customHeight="1" spans="1:5">
      <c r="A29" s="255" t="s">
        <v>537</v>
      </c>
      <c r="B29" s="249">
        <f>B27+B10</f>
        <v>34749</v>
      </c>
      <c r="C29" s="249">
        <f>C24+C10</f>
        <v>30400</v>
      </c>
      <c r="D29" s="221">
        <f t="shared" si="0"/>
        <v>-0.125</v>
      </c>
      <c r="E29" s="250" t="e">
        <f>IF(LEN(#REF!)=7,"是",IF(A29&lt;&gt;"",IF(SUM(B29:C29)&lt;&gt;0,"是","否"),"是"))</f>
        <v>#REF!</v>
      </c>
    </row>
    <row r="30" ht="36" customHeight="1" spans="1:5">
      <c r="A30" s="256" t="s">
        <v>538</v>
      </c>
      <c r="B30" s="228">
        <v>56500</v>
      </c>
      <c r="C30" s="235">
        <v>11790</v>
      </c>
      <c r="D30" s="221">
        <f t="shared" si="0"/>
        <v>-0.791</v>
      </c>
      <c r="E30" s="250" t="e">
        <f>IF(LEN(#REF!)=7,"是",IF(A30&lt;&gt;"",IF(SUM(B30:C30)&lt;&gt;0,"是","否"),"是"))</f>
        <v>#REF!</v>
      </c>
    </row>
    <row r="31" ht="36" customHeight="1" spans="1:5">
      <c r="A31" s="257" t="s">
        <v>55</v>
      </c>
      <c r="B31" s="228">
        <f>B32+B35</f>
        <v>7153</v>
      </c>
      <c r="C31" s="228">
        <f>C32+C35</f>
        <v>7596</v>
      </c>
      <c r="D31" s="221">
        <f t="shared" si="0"/>
        <v>0.062</v>
      </c>
      <c r="E31" s="250" t="e">
        <f>IF(LEN(#REF!)=7,"是",IF(A31&lt;&gt;"",IF(SUM(B31:C31)&lt;&gt;0,"是","否"),"是"))</f>
        <v>#REF!</v>
      </c>
    </row>
    <row r="32" ht="36" customHeight="1" spans="1:5">
      <c r="A32" s="258" t="s">
        <v>539</v>
      </c>
      <c r="B32" s="228">
        <f>SUBTOTAL(9,B33:B34)</f>
        <v>2995</v>
      </c>
      <c r="C32" s="228">
        <f>SUBTOTAL(9,C33:C34)</f>
        <v>2968</v>
      </c>
      <c r="D32" s="221">
        <f t="shared" si="0"/>
        <v>-0.009</v>
      </c>
      <c r="E32" s="250" t="e">
        <f>IF(LEN(#REF!)=7,"是",IF(A32&lt;&gt;"",IF(SUM(B32:C32)&lt;&gt;0,"是","否"),"是"))</f>
        <v>#REF!</v>
      </c>
    </row>
    <row r="33" ht="36" customHeight="1" spans="1:5">
      <c r="A33" s="259" t="s">
        <v>540</v>
      </c>
      <c r="B33" s="231">
        <v>2995</v>
      </c>
      <c r="C33" s="232">
        <v>2968</v>
      </c>
      <c r="D33" s="221">
        <f t="shared" si="0"/>
        <v>-0.009</v>
      </c>
      <c r="E33" s="250" t="e">
        <f>IF(LEN(#REF!)=7,"是",IF(A33&lt;&gt;"",IF(SUM(B33:C33)&lt;&gt;0,"是","否"),"是"))</f>
        <v>#REF!</v>
      </c>
    </row>
    <row r="34" ht="36" customHeight="1" spans="1:5">
      <c r="A34" s="260" t="s">
        <v>541</v>
      </c>
      <c r="B34" s="231"/>
      <c r="C34" s="232"/>
      <c r="D34" s="221" t="str">
        <f t="shared" si="0"/>
        <v/>
      </c>
      <c r="E34" s="250" t="e">
        <f>IF(LEN(#REF!)=7,"是",IF(A34&lt;&gt;"",IF(SUM(B34:C34)&lt;&gt;0,"是","否"),"是"))</f>
        <v>#REF!</v>
      </c>
    </row>
    <row r="35" ht="36" customHeight="1" spans="1:5">
      <c r="A35" s="259" t="s">
        <v>58</v>
      </c>
      <c r="B35" s="231">
        <v>4158</v>
      </c>
      <c r="C35" s="232">
        <v>4628</v>
      </c>
      <c r="D35" s="221">
        <f t="shared" si="0"/>
        <v>0.113</v>
      </c>
      <c r="E35" s="250" t="e">
        <f>IF(LEN(#REF!)=7,"是",IF(A35&lt;&gt;"",IF(SUM(B35:C35)&lt;&gt;0,"是","否"),"是"))</f>
        <v>#REF!</v>
      </c>
    </row>
    <row r="36" ht="36" hidden="1" customHeight="1" spans="1:5">
      <c r="A36" s="259" t="s">
        <v>59</v>
      </c>
      <c r="B36" s="231">
        <v>0</v>
      </c>
      <c r="C36" s="232"/>
      <c r="D36" s="261"/>
      <c r="E36" s="250" t="e">
        <f>IF(LEN(#REF!)=7,"是",IF(A36&lt;&gt;"",IF(SUM(B36:C36)&lt;&gt;0,"是","否"),"是"))</f>
        <v>#REF!</v>
      </c>
    </row>
    <row r="37" ht="36" customHeight="1" spans="1:5">
      <c r="A37" s="262" t="s">
        <v>62</v>
      </c>
      <c r="B37" s="228">
        <f>B29+B30+B31</f>
        <v>98402</v>
      </c>
      <c r="C37" s="228">
        <f>C29+C30+C31</f>
        <v>49786</v>
      </c>
      <c r="D37" s="221">
        <f>IF(B37=0,"",(C37-B37)/B37)</f>
        <v>-0.494</v>
      </c>
      <c r="E37" s="250" t="e">
        <f>IF(LEN(#REF!)=7,"是",IF(A37&lt;&gt;"",IF(SUM(B37:C37)&lt;&gt;0,"是","否"),"是"))</f>
        <v>#REF!</v>
      </c>
    </row>
    <row r="38" spans="2:3">
      <c r="B38" s="263"/>
      <c r="C38" s="263"/>
    </row>
    <row r="40" spans="2:3">
      <c r="B40" s="263"/>
      <c r="C40" s="263"/>
    </row>
    <row r="42" spans="2:3">
      <c r="B42" s="263"/>
      <c r="C42" s="263"/>
    </row>
    <row r="43" spans="2:3">
      <c r="B43" s="263"/>
      <c r="C43" s="263"/>
    </row>
    <row r="45" spans="2:3">
      <c r="B45" s="263"/>
      <c r="C45" s="263"/>
    </row>
    <row r="46" spans="2:3">
      <c r="B46" s="263"/>
      <c r="C46" s="263"/>
    </row>
    <row r="47" spans="2:3">
      <c r="B47" s="263"/>
      <c r="C47" s="263"/>
    </row>
    <row r="48" spans="2:3">
      <c r="B48" s="263"/>
      <c r="C48" s="263"/>
    </row>
    <row r="50" spans="2:3">
      <c r="B50" s="263"/>
      <c r="C50" s="263"/>
    </row>
  </sheetData>
  <autoFilter ref="A3:E37">
    <filterColumn colId="4">
      <customFilters>
        <customFilter operator="equal" val="是"/>
      </customFilters>
    </filterColumn>
    <extLst/>
  </autoFilter>
  <mergeCells count="1">
    <mergeCell ref="A1:D1"/>
  </mergeCells>
  <conditionalFormatting sqref="A30">
    <cfRule type="expression" dxfId="1" priority="11" stopIfTrue="1">
      <formula>"len($A:$A)=3"</formula>
    </cfRule>
  </conditionalFormatting>
  <conditionalFormatting sqref="A32">
    <cfRule type="expression" dxfId="1" priority="2" stopIfTrue="1">
      <formula>"len($A:$A)=3"</formula>
    </cfRule>
  </conditionalFormatting>
  <conditionalFormatting sqref="A34">
    <cfRule type="expression" dxfId="1" priority="1" stopIfTrue="1">
      <formula>"len($A:$A)=3"</formula>
    </cfRule>
  </conditionalFormatting>
  <conditionalFormatting sqref="B30:B35 C31:C34">
    <cfRule type="expression" dxfId="1" priority="10" stopIfTrue="1">
      <formula>"len($A:$A)=3"</formula>
    </cfRule>
  </conditionalFormatting>
  <conditionalFormatting sqref="C30 C33:C35">
    <cfRule type="expression" dxfId="1" priority="7" stopIfTrue="1">
      <formula>"len($A:$A)=3"</formula>
    </cfRule>
  </conditionalFormatting>
  <conditionalFormatting sqref="A31 A33">
    <cfRule type="expression" dxfId="1" priority="4"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ignoredErrors>
    <ignoredError sqref="B10" unlockedFormula="1"/>
  </ignoredErrors>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33</vt:i4>
      </vt:variant>
    </vt:vector>
  </HeadingPairs>
  <TitlesOfParts>
    <vt:vector size="33" baseType="lpstr">
      <vt:lpstr>1-1 2023年大姚县一般公共预算收入情况表</vt:lpstr>
      <vt:lpstr>1-2 2023年大姚县一般公共预算支出情况表</vt:lpstr>
      <vt:lpstr>1-3 2023年大姚县本级一般公共预算收入情况表</vt:lpstr>
      <vt:lpstr>1.4 一般公共预算支出情况表（公开到项级）</vt:lpstr>
      <vt:lpstr>1-5 县本级一般公共预算基本支出情况表（公开到款级）</vt:lpstr>
      <vt:lpstr>1.6 一般公共预算支出表（州、市对下转移支付项目）</vt:lpstr>
      <vt:lpstr>1-7 2023年大姚县分地区税收返还和转移支付预算表</vt:lpstr>
      <vt:lpstr>1-8 2023大姚县县本级“三公”经费预算财政拨款情况统计表</vt:lpstr>
      <vt:lpstr>2-1 2023年大姚县政府性基金预算收入情况表</vt:lpstr>
      <vt:lpstr>2-2 2023年大姚县政府性基金预算支出情况表</vt:lpstr>
      <vt:lpstr>2-3 2023年大姚县县本级政府性基金预算收入情况表</vt:lpstr>
      <vt:lpstr>2-4 大姚县县本级政府性基金预算支出情况表（公开到项级） </vt:lpstr>
      <vt:lpstr>2-5 本级政府性基金支出表（州、市对下转移支付）</vt:lpstr>
      <vt:lpstr>3-1 2023年大姚县国有资本经营收入预算情况表</vt:lpstr>
      <vt:lpstr>3-2大姚县国有资本经营支出预算情况表</vt:lpstr>
      <vt:lpstr>3-3 2023年大姚县本级国有资本经营收入预算情况表</vt:lpstr>
      <vt:lpstr>3-4 大姚县本级国有资本经营支出预算情况表（公开到项级）</vt:lpstr>
      <vt:lpstr>3-5 2023年大姚县县本级国有资本经营预算转移支付表 </vt:lpstr>
      <vt:lpstr>3-6 2023年国有资本经营预算转移支付表（分项目）</vt:lpstr>
      <vt:lpstr>4-1 2023年大姚县社会保险基金收入预算情况表</vt:lpstr>
      <vt:lpstr>4-2 2023年大姚县社会保险基金支出预算情况表</vt:lpstr>
      <vt:lpstr>4-3  2023年大姚县本级社会保险基金收入预算情况表</vt:lpstr>
      <vt:lpstr>4-4 2023年大姚县本级社会保险基金支出预算情况表</vt:lpstr>
      <vt:lpstr>5-1  大姚县 2022年地方政府债务限额及余额预算情况表</vt:lpstr>
      <vt:lpstr>5-2  大姚县2022年地方政府一般债务余额情况表</vt:lpstr>
      <vt:lpstr>5-3  大姚县 本级2022年地方政府一般债务余额情况表</vt:lpstr>
      <vt:lpstr>5-4 大姚县 2022年地方政府专项债务余额情况表</vt:lpstr>
      <vt:lpstr>5-5 大姚县本级2022年地方政府专项债务余额情况表（本级）</vt:lpstr>
      <vt:lpstr>5-6 大姚县地方政府债券发行及还本付息情况表</vt:lpstr>
      <vt:lpstr>5-7  大姚县2023年地方政府债务限额提前下达情况表</vt:lpstr>
      <vt:lpstr>5-8 大姚县2023年年初新增地方政府债券资金安排表</vt:lpstr>
      <vt:lpstr>6-1 重大政策和重点项目绩效目标表</vt:lpstr>
      <vt:lpstr>6-2 重点工作情况解释说明汇总表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Administrator</cp:lastModifiedBy>
  <dcterms:created xsi:type="dcterms:W3CDTF">2006-09-16T00:00:00Z</dcterms:created>
  <cp:lastPrinted>2020-05-07T10:46:00Z</cp:lastPrinted>
  <dcterms:modified xsi:type="dcterms:W3CDTF">2023-02-27T07:58:58Z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B96A5D1AD921402D94777A854A819C94</vt:lpwstr>
  </property>
</Properties>
</file>